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olumes/Marketing/ADMINISTRATIVE ITEMS/REBRANDED DOCUMENTS/Design Phase/"/>
    </mc:Choice>
  </mc:AlternateContent>
  <xr:revisionPtr revIDLastSave="0" documentId="13_ncr:1_{1C473FA7-8A5D-F44F-87EC-A24DA5ED5FE0}" xr6:coauthVersionLast="47" xr6:coauthVersionMax="47" xr10:uidLastSave="{00000000-0000-0000-0000-000000000000}"/>
  <bookViews>
    <workbookView xWindow="0" yWindow="500" windowWidth="25820" windowHeight="15500" tabRatio="821" xr2:uid="{00000000-000D-0000-FFFF-FFFF00000000}"/>
  </bookViews>
  <sheets>
    <sheet name="Summary Sheet" sheetId="9" r:id="rId1"/>
    <sheet name="Main Building" sheetId="11" r:id="rId2"/>
  </sheets>
  <definedNames>
    <definedName name="_xlnm.Print_Area" localSheetId="1">'Main Building'!$A$1:$H$221</definedName>
    <definedName name="_xlnm.Print_Area" localSheetId="0">'Summary Sheet'!$A$1:$I$58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9" i="11" l="1"/>
  <c r="H141" i="11" s="1"/>
  <c r="E26" i="9" s="1"/>
  <c r="G178" i="11"/>
  <c r="H179" i="11" s="1"/>
  <c r="E32" i="9" s="1"/>
  <c r="G172" i="11" l="1"/>
  <c r="G104" i="11"/>
  <c r="G102" i="11"/>
  <c r="G201" i="11"/>
  <c r="G11" i="11"/>
  <c r="G101" i="11"/>
  <c r="G35" i="11"/>
  <c r="G22" i="11"/>
  <c r="G21" i="11"/>
  <c r="G56" i="11"/>
  <c r="G20" i="11"/>
  <c r="G19" i="11"/>
  <c r="G18" i="11"/>
  <c r="U48" i="9"/>
  <c r="W48" i="9"/>
  <c r="G93" i="11"/>
  <c r="G64" i="11"/>
  <c r="G60" i="11"/>
  <c r="G113" i="11"/>
  <c r="G121" i="11"/>
  <c r="G117" i="11"/>
  <c r="G115" i="11"/>
  <c r="G112" i="11"/>
  <c r="G92" i="11"/>
  <c r="G99" i="11"/>
  <c r="G98" i="11"/>
  <c r="G120" i="11"/>
  <c r="G123" i="11"/>
  <c r="G39" i="11"/>
  <c r="G84" i="11"/>
  <c r="G61" i="11"/>
  <c r="G38" i="11"/>
  <c r="G133" i="11"/>
  <c r="G66" i="11"/>
  <c r="G65" i="11"/>
  <c r="G63" i="11"/>
  <c r="G62" i="11"/>
  <c r="G58" i="11"/>
  <c r="G85" i="11"/>
  <c r="G105" i="11"/>
  <c r="G103" i="11"/>
  <c r="G83" i="11"/>
  <c r="G91" i="11"/>
  <c r="G73" i="11"/>
  <c r="G44" i="11"/>
  <c r="H51" i="11" s="1"/>
  <c r="G190" i="11"/>
  <c r="G200" i="11"/>
  <c r="G185" i="11"/>
  <c r="G28" i="11"/>
  <c r="G74" i="11"/>
  <c r="G122" i="11"/>
  <c r="G208" i="11"/>
  <c r="H211" i="11" s="1"/>
  <c r="E36" i="9" s="1"/>
  <c r="G192" i="11"/>
  <c r="G209" i="11"/>
  <c r="G193" i="11"/>
  <c r="G199" i="11"/>
  <c r="H204" i="11" s="1"/>
  <c r="E35" i="9" s="1"/>
  <c r="U47" i="9"/>
  <c r="W47" i="9" s="1"/>
  <c r="U22" i="9"/>
  <c r="W22" i="9" s="1"/>
  <c r="G90" i="11"/>
  <c r="G59" i="11"/>
  <c r="G100" i="11"/>
  <c r="G89" i="11"/>
  <c r="G88" i="11"/>
  <c r="G119" i="11"/>
  <c r="G116" i="11"/>
  <c r="G37" i="11"/>
  <c r="G36" i="11"/>
  <c r="G158" i="11"/>
  <c r="G111" i="11"/>
  <c r="G34" i="11"/>
  <c r="G118" i="11"/>
  <c r="G49" i="11"/>
  <c r="G47" i="11"/>
  <c r="G57" i="11"/>
  <c r="G184" i="11"/>
  <c r="G183" i="11"/>
  <c r="H186" i="11" s="1"/>
  <c r="E33" i="9" s="1"/>
  <c r="G171" i="11"/>
  <c r="G170" i="11"/>
  <c r="H174" i="11" s="1"/>
  <c r="G50" i="11"/>
  <c r="G191" i="11"/>
  <c r="G114" i="11"/>
  <c r="G127" i="11"/>
  <c r="H129" i="11" s="1"/>
  <c r="E24" i="9" s="1"/>
  <c r="G164" i="11"/>
  <c r="G152" i="11"/>
  <c r="G145" i="11"/>
  <c r="G97" i="11"/>
  <c r="G96" i="11"/>
  <c r="G82" i="11"/>
  <c r="G81" i="11"/>
  <c r="H107" i="11" s="1"/>
  <c r="G72" i="11"/>
  <c r="G71" i="11"/>
  <c r="H76" i="11" s="1"/>
  <c r="G55" i="11"/>
  <c r="G48" i="11"/>
  <c r="G46" i="11"/>
  <c r="G45" i="11"/>
  <c r="G33" i="11"/>
  <c r="G17" i="11"/>
  <c r="U13" i="9"/>
  <c r="U50" i="9"/>
  <c r="U78" i="9"/>
  <c r="U49" i="9"/>
  <c r="H147" i="11" l="1"/>
  <c r="E25" i="9" s="1"/>
  <c r="H40" i="11"/>
  <c r="H24" i="11"/>
  <c r="H153" i="11"/>
  <c r="E28" i="9" s="1"/>
  <c r="U30" i="9" s="1"/>
  <c r="W30" i="9" s="1"/>
  <c r="E30" i="9"/>
  <c r="U29" i="9" s="1"/>
  <c r="W29" i="9" s="1"/>
  <c r="H166" i="11"/>
  <c r="H29" i="11"/>
  <c r="E17" i="9" s="1"/>
  <c r="H135" i="11"/>
  <c r="E27" i="9" s="1"/>
  <c r="H124" i="11"/>
  <c r="H67" i="11"/>
  <c r="E29" i="9"/>
  <c r="H160" i="11"/>
  <c r="H195" i="11"/>
  <c r="E34" i="9" s="1"/>
  <c r="E18" i="9"/>
  <c r="E21" i="9"/>
  <c r="E31" i="9"/>
  <c r="E20" i="9"/>
  <c r="H13" i="11"/>
  <c r="H213" i="11" s="1"/>
  <c r="E23" i="9"/>
  <c r="E16" i="9"/>
  <c r="U14" i="9" s="1"/>
  <c r="W14" i="9" s="1"/>
  <c r="E22" i="9"/>
  <c r="U19" i="9" s="1"/>
  <c r="W19" i="9" s="1"/>
  <c r="E19" i="9"/>
  <c r="U16" i="9" s="1"/>
  <c r="W16" i="9" s="1"/>
  <c r="H218" i="11" l="1"/>
  <c r="H216" i="11"/>
  <c r="H217" i="11"/>
  <c r="F5" i="11"/>
  <c r="E15" i="9"/>
  <c r="U82" i="9"/>
  <c r="W13" i="9" s="1"/>
  <c r="W79" i="9" s="1"/>
  <c r="E40" i="9" l="1"/>
  <c r="G5" i="11"/>
  <c r="W78" i="9"/>
  <c r="W49" i="9"/>
  <c r="W50" i="9"/>
  <c r="E42" i="9"/>
  <c r="E44" i="9"/>
  <c r="U25" i="9" s="1"/>
  <c r="W25" i="9" s="1"/>
  <c r="H7" i="11" l="1"/>
  <c r="H215" i="11" s="1"/>
  <c r="E14" i="9" l="1"/>
  <c r="E38" i="9" s="1"/>
  <c r="E47" i="9" s="1"/>
  <c r="H219" i="11"/>
  <c r="H221" i="11" s="1"/>
</calcChain>
</file>

<file path=xl/sharedStrings.xml><?xml version="1.0" encoding="utf-8"?>
<sst xmlns="http://schemas.openxmlformats.org/spreadsheetml/2006/main" count="314" uniqueCount="221">
  <si>
    <t>DESIGN DEVELOPMENT PROBABLE COST ESTIMATE</t>
  </si>
  <si>
    <t>PROJECT NAME</t>
  </si>
  <si>
    <t>LOCATION</t>
  </si>
  <si>
    <t>PROJECT NO.</t>
  </si>
  <si>
    <t>DATE</t>
  </si>
  <si>
    <t>These estimate are based on conceptual assumptions which are very general in nature and do not represent a final cost analysis – which can only be accomplished once the final project and design have been defined.  It is intended to be a budgetary and planning tool and is subject to fluctuation with the construction market and annual inflation rates.  Please note that these estimates do not account for any FF&amp;E cost.</t>
  </si>
  <si>
    <t>DIVISION 1</t>
  </si>
  <si>
    <t>General Requirements</t>
  </si>
  <si>
    <t>DIVISION 2</t>
  </si>
  <si>
    <t>Existing Conditions</t>
  </si>
  <si>
    <t>DIVISION 3</t>
  </si>
  <si>
    <t>Concrete</t>
  </si>
  <si>
    <t>DIVISION 4</t>
  </si>
  <si>
    <t>Masonry</t>
  </si>
  <si>
    <t>DIVISION 5</t>
  </si>
  <si>
    <t>Metals</t>
  </si>
  <si>
    <t>DIVISION 6</t>
  </si>
  <si>
    <t>Wood and Plastics</t>
  </si>
  <si>
    <t>DIVISION 7</t>
  </si>
  <si>
    <t>Thermal and Moisture Protection</t>
  </si>
  <si>
    <t>DIVISION 8</t>
  </si>
  <si>
    <t>Doors and Windows</t>
  </si>
  <si>
    <t>DIVISION 9</t>
  </si>
  <si>
    <t>Finishes</t>
  </si>
  <si>
    <t>DIVISION 10</t>
  </si>
  <si>
    <t>Specialties</t>
  </si>
  <si>
    <t>DIVISION 11</t>
  </si>
  <si>
    <t>Equipment</t>
  </si>
  <si>
    <t>DIVISION 12</t>
  </si>
  <si>
    <t>Furnishings</t>
  </si>
  <si>
    <t>DIVISION 13</t>
  </si>
  <si>
    <t>Special Construction</t>
  </si>
  <si>
    <t>DIVISION 14</t>
  </si>
  <si>
    <t>Conveying Systems</t>
  </si>
  <si>
    <t>DIVISION 21</t>
  </si>
  <si>
    <t>Fire Suppression</t>
  </si>
  <si>
    <t>DIVISION 22</t>
  </si>
  <si>
    <t>Plumbing</t>
  </si>
  <si>
    <t>DIVISION 23</t>
  </si>
  <si>
    <t xml:space="preserve">Mechanical </t>
  </si>
  <si>
    <t>DIVISION 26</t>
  </si>
  <si>
    <t>Electrical</t>
  </si>
  <si>
    <t>DIVISION 27</t>
  </si>
  <si>
    <t>Communications</t>
  </si>
  <si>
    <t>DIVISION 28</t>
  </si>
  <si>
    <t>Electronic Safety &amp; Security</t>
  </si>
  <si>
    <t>DIVISION 31</t>
  </si>
  <si>
    <t>Earthwork</t>
  </si>
  <si>
    <t>DIVISION 32</t>
  </si>
  <si>
    <t>Exterior Improvements</t>
  </si>
  <si>
    <t>DIVISION 33</t>
  </si>
  <si>
    <t>Utilities</t>
  </si>
  <si>
    <t>Building Sub Total</t>
  </si>
  <si>
    <t>Bond 1.5%</t>
  </si>
  <si>
    <t>Contingency (6%)</t>
  </si>
  <si>
    <t>Contractor Profit (6%)</t>
  </si>
  <si>
    <t>TOTAL CONSTR. COST</t>
  </si>
  <si>
    <t>ITEM NO.</t>
  </si>
  <si>
    <t>DESCRIPTION</t>
  </si>
  <si>
    <t>QUANTITY</t>
  </si>
  <si>
    <t>UNIT</t>
  </si>
  <si>
    <t>COST</t>
  </si>
  <si>
    <t>SUBTOTAL</t>
  </si>
  <si>
    <t>TOTAL COST</t>
  </si>
  <si>
    <t>DIVISION 1 - GENERAL REQUIREMENTS</t>
  </si>
  <si>
    <t>General Overhead (7%)</t>
  </si>
  <si>
    <t>l.s.</t>
  </si>
  <si>
    <t>SUBTOTAL DIVISION 1</t>
  </si>
  <si>
    <t>DIVISION 2 - EXISTING CONDITIONS</t>
  </si>
  <si>
    <t>Demolition and connection at building tie-in</t>
  </si>
  <si>
    <t>ls</t>
  </si>
  <si>
    <t>SUBTOTAL DIVISION 2</t>
  </si>
  <si>
    <t>DIVISION 3 - CONCRETE</t>
  </si>
  <si>
    <t>Dry Bottoms</t>
  </si>
  <si>
    <t>cy</t>
  </si>
  <si>
    <t>Grade Beam and Pedestal Form Work</t>
  </si>
  <si>
    <t>sf</t>
  </si>
  <si>
    <t>Grade Beam and Pedestal Concrete</t>
  </si>
  <si>
    <t>Spread Footings</t>
  </si>
  <si>
    <t>Concrete Slab with Rebar</t>
  </si>
  <si>
    <t>Second Floor Lightweight Conc. Slab</t>
  </si>
  <si>
    <t>SUBTOTAL DIVISION 3</t>
  </si>
  <si>
    <t>DIVISION 4 - MASONRY</t>
  </si>
  <si>
    <t>Not Used</t>
  </si>
  <si>
    <t>SUBTOTAL DIVISION 4</t>
  </si>
  <si>
    <t>DIVISION 5 - METALS</t>
  </si>
  <si>
    <t>Misc. Steel Framing</t>
  </si>
  <si>
    <t>Structural Steel</t>
  </si>
  <si>
    <t>Roof Framing</t>
  </si>
  <si>
    <t>Roof Metal  Decking</t>
  </si>
  <si>
    <t>Metal Pan Stairs</t>
  </si>
  <si>
    <t>ea</t>
  </si>
  <si>
    <t>Exterior Furring Strips</t>
  </si>
  <si>
    <t>Handrails Allowance</t>
  </si>
  <si>
    <t>SUBTOTAL DIVISION 5</t>
  </si>
  <si>
    <t>DIVISION 6 - WOOD &amp; PLASTICS</t>
  </si>
  <si>
    <t>Exterior Sheathing</t>
  </si>
  <si>
    <t>Misc. Rough Carpentry</t>
  </si>
  <si>
    <t>Exterior Grade Plywood Sheathing Blocking</t>
  </si>
  <si>
    <t>Upper And Base Cabinets</t>
  </si>
  <si>
    <t>lf</t>
  </si>
  <si>
    <t>Base Cabinets</t>
  </si>
  <si>
    <t xml:space="preserve">Tall Wardrobe Storage Cabinets </t>
  </si>
  <si>
    <t>Adjustable Shelving</t>
  </si>
  <si>
    <t>SUBTOTAL DIVISION 6</t>
  </si>
  <si>
    <t>DIVISION 7 - THERMAL &amp; MOISTURE PROTECTION</t>
  </si>
  <si>
    <t>Sealants &amp; Fire Caulking</t>
  </si>
  <si>
    <t>Moisture Barrier Under Slab</t>
  </si>
  <si>
    <t>Exterior Batt insulation</t>
  </si>
  <si>
    <t>Standing Seam Roof</t>
  </si>
  <si>
    <t>TPO Roofing With Insulation &amp; Coping</t>
  </si>
  <si>
    <t>Downspouts and Scuppers</t>
  </si>
  <si>
    <t>Roof Hatch and Ladders</t>
  </si>
  <si>
    <t>ACM Exterior Wall Panels</t>
  </si>
  <si>
    <t>Ribbed Metal Exterior Wall Panels</t>
  </si>
  <si>
    <t>Waterproofing at Elevator Pit</t>
  </si>
  <si>
    <t>Fluid Applied Waterproofing</t>
  </si>
  <si>
    <t>Metal Panel Soffits With Framing - Exterior</t>
  </si>
  <si>
    <t>SUBTOTAL DIVISION 7</t>
  </si>
  <si>
    <t>DIVISION 8 - DOORS &amp; WINDOWS</t>
  </si>
  <si>
    <t>Interior Wood Doors, Frame &amp; Hardware</t>
  </si>
  <si>
    <t>Exterior Alumn. Door, Frame &amp; Hardware</t>
  </si>
  <si>
    <t>Alumn. Storefront Window System - Exterior</t>
  </si>
  <si>
    <t>Alumn. Storefront Window System - Interior</t>
  </si>
  <si>
    <t>SUBTOTAL DIVISION 8</t>
  </si>
  <si>
    <t>DIVISION 9 - FINISHES</t>
  </si>
  <si>
    <t>Ceilings</t>
  </si>
  <si>
    <t>Gyp bd Ceilings</t>
  </si>
  <si>
    <t>ACT-1 (24x24 w/ grid)</t>
  </si>
  <si>
    <t>ACT-2 (12x72 w/ grid)</t>
  </si>
  <si>
    <t>Acoustical Tectum Panel Unit</t>
  </si>
  <si>
    <t>Ceiling Baffles</t>
  </si>
  <si>
    <t>Flooring</t>
  </si>
  <si>
    <t>Porcelain Tile</t>
  </si>
  <si>
    <t xml:space="preserve">VCT </t>
  </si>
  <si>
    <t>Rubber Wall Base</t>
  </si>
  <si>
    <t>Carpet</t>
  </si>
  <si>
    <t>Sports Poured Flooring</t>
  </si>
  <si>
    <t>Sealed Conc..</t>
  </si>
  <si>
    <t xml:space="preserve">Painting </t>
  </si>
  <si>
    <t>Painting</t>
  </si>
  <si>
    <t>Painting - Trim</t>
  </si>
  <si>
    <t xml:space="preserve">Dry Fall Paint of Structure </t>
  </si>
  <si>
    <t>Walls</t>
  </si>
  <si>
    <t>3-5/8" Mtl. Studs with Gyp both sides</t>
  </si>
  <si>
    <t>6" Mtl. Studs with Gyp both sides</t>
  </si>
  <si>
    <t>6" Exterior Cold Formed Metal Studs</t>
  </si>
  <si>
    <t>Exterior Hardi Plank Lap Siding</t>
  </si>
  <si>
    <t>Exterior Hardi Flat Panels</t>
  </si>
  <si>
    <t>Ceramic Wall Tile</t>
  </si>
  <si>
    <t>SUBTOTAL DIVISION 9</t>
  </si>
  <si>
    <t xml:space="preserve">DIVISION 10 - SPECIALTIES </t>
  </si>
  <si>
    <t>Toilet Accessories</t>
  </si>
  <si>
    <t>Toilet partitions</t>
  </si>
  <si>
    <t xml:space="preserve">Urinal Screens </t>
  </si>
  <si>
    <t>Fire Ext. Cabinets</t>
  </si>
  <si>
    <t>Window Shades</t>
  </si>
  <si>
    <t>Marker Boards</t>
  </si>
  <si>
    <t xml:space="preserve">Metal Lockers </t>
  </si>
  <si>
    <t>Building Interior Signage Allowance</t>
  </si>
  <si>
    <t>Building Exterior Signage Allowance</t>
  </si>
  <si>
    <t>Vinyl Wall Graphics</t>
  </si>
  <si>
    <t>Moveable Partition Assembly</t>
  </si>
  <si>
    <t xml:space="preserve">Aluminum Canopies </t>
  </si>
  <si>
    <t>Structural Deck Canopy</t>
  </si>
  <si>
    <t>SUBTOTAL DIVISION 10</t>
  </si>
  <si>
    <t>DIVISION 11 - EQUIPMENT</t>
  </si>
  <si>
    <t>Sports Equipment</t>
  </si>
  <si>
    <t>SUBTOTAL DIVISION 11</t>
  </si>
  <si>
    <t>DIVISION 12 - FURNITURE</t>
  </si>
  <si>
    <t>Roller Shades</t>
  </si>
  <si>
    <t>SUBTOTAL DIVISION 12</t>
  </si>
  <si>
    <t>DIVISION 13 - SPECIAL CONSTRUCTION</t>
  </si>
  <si>
    <t>Pre-Engineered Metal Building</t>
  </si>
  <si>
    <t>SUBTOTAL DIVISION 13</t>
  </si>
  <si>
    <t>DIVISION 14 - CONVEYING SYSTEMS</t>
  </si>
  <si>
    <t>Elevatory Assembly</t>
  </si>
  <si>
    <t>SUBTOTAL DIVISION 14</t>
  </si>
  <si>
    <t>DIVISION 21 - FIRE SUPPRESSION</t>
  </si>
  <si>
    <t xml:space="preserve">Sprinkler   </t>
  </si>
  <si>
    <t>Fire Protection</t>
  </si>
  <si>
    <t>SUBTOTAL DIVISION 21</t>
  </si>
  <si>
    <t>DIVISION 22 - PLUMBING</t>
  </si>
  <si>
    <t xml:space="preserve">Plumbing  </t>
  </si>
  <si>
    <t>SUBTOTAL DIVISION 22</t>
  </si>
  <si>
    <t>DIVISION 23 - MECHANICAL</t>
  </si>
  <si>
    <t>HVAC</t>
  </si>
  <si>
    <t xml:space="preserve">HVAC Systems and distribution </t>
  </si>
  <si>
    <t>SUBTOTAL DIVISION 23</t>
  </si>
  <si>
    <t>DIVISION 26 - ELECTRICAL</t>
  </si>
  <si>
    <t>Power</t>
  </si>
  <si>
    <t>Lighting</t>
  </si>
  <si>
    <t>Lighting at Socer Field</t>
  </si>
  <si>
    <t>SUBTOTAL DIVISION 26</t>
  </si>
  <si>
    <t>DIVISION 27 - COMMUNICATIONS</t>
  </si>
  <si>
    <t>Communication</t>
  </si>
  <si>
    <t>SUBTOTAL DIVISION 27</t>
  </si>
  <si>
    <t>DIVISION 28 - ELECTRONIC SAFETY AND SECURITY</t>
  </si>
  <si>
    <t>Fire Alarm</t>
  </si>
  <si>
    <t>Security</t>
  </si>
  <si>
    <t>Intercom</t>
  </si>
  <si>
    <t>SUBTOTAL DIVISION 28</t>
  </si>
  <si>
    <t>DIVISION 31 - EARTHWORK</t>
  </si>
  <si>
    <t>Site Earthwork and Excavation</t>
  </si>
  <si>
    <t>Earthwork for Building Pad</t>
  </si>
  <si>
    <t>Foundation Excavation and Prep</t>
  </si>
  <si>
    <t xml:space="preserve">Erosion Control </t>
  </si>
  <si>
    <t>SUBTOTAL DIVISION 31</t>
  </si>
  <si>
    <t>DIVISION 32 - EXTERIOR IMPROVEMENTS</t>
  </si>
  <si>
    <t xml:space="preserve">Parking Lot Concrete </t>
  </si>
  <si>
    <t>Sidewalk Concrete</t>
  </si>
  <si>
    <t>Landscaping, Irrigation, &amp; misc.</t>
  </si>
  <si>
    <t>SUBTOTAL DIVISION 32</t>
  </si>
  <si>
    <t>DIVISION 33 - UTILITIES</t>
  </si>
  <si>
    <t>Storm Water Drainage System</t>
  </si>
  <si>
    <t>Fire &amp; Domestic Water System</t>
  </si>
  <si>
    <t>PROJECT SUBTOTAL</t>
  </si>
  <si>
    <t>GENERAL CONDITIONS (7%)</t>
  </si>
  <si>
    <t>Estimate Contingency (6%)</t>
  </si>
  <si>
    <t>BOND 1.5%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</si>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</sst>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22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Helv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b/>
      <sz val="14"/>
      <color rgb="FF15A1DA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15A1DA"/>
      <name val="Century Gothic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5A1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159">
    <xf numFmtId="0" fontId="0" fillId="0" borderId="0" xfId="0"/>
    <xf numFmtId="0" fontId="3" fillId="0" borderId="0" xfId="0" applyFont="1"/>
    <xf numFmtId="7" fontId="4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/>
    <xf numFmtId="37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7" fontId="5" fillId="0" borderId="0" xfId="0" applyNumberFormat="1" applyFont="1" applyAlignment="1">
      <alignment horizontal="center"/>
    </xf>
    <xf numFmtId="7" fontId="4" fillId="0" borderId="0" xfId="0" applyNumberFormat="1" applyFont="1" applyAlignment="1">
      <alignment horizontal="right"/>
    </xf>
    <xf numFmtId="0" fontId="4" fillId="0" borderId="1" xfId="0" applyFont="1" applyBorder="1"/>
    <xf numFmtId="37" fontId="5" fillId="0" borderId="1" xfId="0" applyNumberFormat="1" applyFont="1" applyBorder="1" applyAlignment="1">
      <alignment horizontal="right"/>
    </xf>
    <xf numFmtId="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7" fontId="4" fillId="0" borderId="0" xfId="0" applyNumberFormat="1" applyFont="1"/>
    <xf numFmtId="8" fontId="5" fillId="0" borderId="0" xfId="0" applyNumberFormat="1" applyFont="1" applyAlignment="1">
      <alignment horizontal="right"/>
    </xf>
    <xf numFmtId="0" fontId="4" fillId="0" borderId="2" xfId="0" applyFont="1" applyBorder="1"/>
    <xf numFmtId="37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7" fontId="5" fillId="0" borderId="2" xfId="0" applyNumberFormat="1" applyFont="1" applyBorder="1" applyAlignment="1">
      <alignment horizontal="center"/>
    </xf>
    <xf numFmtId="37" fontId="5" fillId="0" borderId="3" xfId="0" applyNumberFormat="1" applyFont="1" applyBorder="1" applyAlignment="1">
      <alignment horizontal="right"/>
    </xf>
    <xf numFmtId="7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7" fontId="5" fillId="0" borderId="4" xfId="0" applyNumberFormat="1" applyFont="1" applyBorder="1" applyAlignment="1">
      <alignment horizontal="center"/>
    </xf>
    <xf numFmtId="7" fontId="5" fillId="0" borderId="5" xfId="0" applyNumberFormat="1" applyFont="1" applyBorder="1" applyAlignment="1">
      <alignment horizontal="center"/>
    </xf>
    <xf numFmtId="7" fontId="4" fillId="0" borderId="5" xfId="0" applyNumberFormat="1" applyFont="1" applyBorder="1" applyAlignment="1">
      <alignment horizontal="right"/>
    </xf>
    <xf numFmtId="7" fontId="4" fillId="0" borderId="5" xfId="0" applyNumberFormat="1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4" fillId="0" borderId="6" xfId="0" applyFont="1" applyBorder="1"/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37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7" fontId="5" fillId="0" borderId="8" xfId="0" applyNumberFormat="1" applyFont="1" applyBorder="1" applyAlignment="1">
      <alignment horizontal="center"/>
    </xf>
    <xf numFmtId="7" fontId="5" fillId="0" borderId="9" xfId="0" applyNumberFormat="1" applyFont="1" applyBorder="1" applyAlignment="1">
      <alignment horizontal="center"/>
    </xf>
    <xf numFmtId="7" fontId="5" fillId="0" borderId="0" xfId="0" applyNumberFormat="1" applyFont="1"/>
    <xf numFmtId="7" fontId="5" fillId="0" borderId="0" xfId="0" applyNumberFormat="1" applyFont="1" applyAlignment="1">
      <alignment horizontal="right"/>
    </xf>
    <xf numFmtId="7" fontId="5" fillId="0" borderId="10" xfId="0" applyNumberFormat="1" applyFont="1" applyBorder="1" applyAlignment="1">
      <alignment horizontal="left"/>
    </xf>
    <xf numFmtId="7" fontId="5" fillId="0" borderId="10" xfId="0" applyNumberFormat="1" applyFont="1" applyBorder="1" applyAlignment="1">
      <alignment horizontal="right"/>
    </xf>
    <xf numFmtId="7" fontId="0" fillId="0" borderId="0" xfId="0" applyNumberFormat="1"/>
    <xf numFmtId="8" fontId="4" fillId="0" borderId="0" xfId="0" applyNumberFormat="1" applyFont="1" applyAlignment="1">
      <alignment horizontal="right"/>
    </xf>
    <xf numFmtId="7" fontId="5" fillId="0" borderId="0" xfId="0" applyNumberFormat="1" applyFont="1" applyAlignment="1">
      <alignment horizontal="left"/>
    </xf>
    <xf numFmtId="7" fontId="4" fillId="0" borderId="11" xfId="0" applyNumberFormat="1" applyFont="1" applyBorder="1" applyAlignment="1">
      <alignment horizontal="right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4" fillId="0" borderId="20" xfId="0" applyFont="1" applyBorder="1"/>
    <xf numFmtId="0" fontId="5" fillId="0" borderId="21" xfId="0" applyFont="1" applyBorder="1"/>
    <xf numFmtId="7" fontId="5" fillId="0" borderId="22" xfId="0" applyNumberFormat="1" applyFont="1" applyBorder="1" applyAlignment="1">
      <alignment horizontal="center"/>
    </xf>
    <xf numFmtId="0" fontId="4" fillId="0" borderId="14" xfId="0" applyFont="1" applyBorder="1"/>
    <xf numFmtId="7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0" fillId="0" borderId="0" xfId="0" applyNumberFormat="1"/>
    <xf numFmtId="164" fontId="0" fillId="0" borderId="0" xfId="0" applyNumberFormat="1" applyAlignment="1">
      <alignment horizontal="left"/>
    </xf>
    <xf numFmtId="164" fontId="0" fillId="0" borderId="0" xfId="0" applyNumberFormat="1"/>
    <xf numFmtId="0" fontId="4" fillId="0" borderId="23" xfId="0" applyFont="1" applyBorder="1"/>
    <xf numFmtId="0" fontId="0" fillId="0" borderId="23" xfId="0" applyBorder="1"/>
    <xf numFmtId="164" fontId="0" fillId="0" borderId="23" xfId="0" applyNumberFormat="1" applyBorder="1" applyAlignment="1">
      <alignment horizontal="left"/>
    </xf>
    <xf numFmtId="164" fontId="0" fillId="0" borderId="23" xfId="0" applyNumberFormat="1" applyBorder="1"/>
    <xf numFmtId="0" fontId="5" fillId="0" borderId="23" xfId="0" applyFont="1" applyBorder="1"/>
    <xf numFmtId="0" fontId="0" fillId="0" borderId="23" xfId="0" applyBorder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5" fontId="8" fillId="0" borderId="0" xfId="0" applyNumberFormat="1" applyFont="1"/>
    <xf numFmtId="7" fontId="4" fillId="0" borderId="22" xfId="0" applyNumberFormat="1" applyFont="1" applyBorder="1" applyAlignment="1">
      <alignment horizontal="center"/>
    </xf>
    <xf numFmtId="0" fontId="9" fillId="0" borderId="0" xfId="0" applyFont="1"/>
    <xf numFmtId="7" fontId="7" fillId="0" borderId="0" xfId="0" applyNumberFormat="1" applyFont="1"/>
    <xf numFmtId="7" fontId="3" fillId="0" borderId="0" xfId="0" applyNumberFormat="1" applyFont="1"/>
    <xf numFmtId="7" fontId="5" fillId="0" borderId="24" xfId="0" applyNumberFormat="1" applyFont="1" applyBorder="1" applyAlignment="1">
      <alignment horizontal="center"/>
    </xf>
    <xf numFmtId="0" fontId="3" fillId="0" borderId="24" xfId="0" applyFont="1" applyBorder="1"/>
    <xf numFmtId="7" fontId="4" fillId="0" borderId="24" xfId="0" applyNumberFormat="1" applyFont="1" applyBorder="1" applyAlignment="1">
      <alignment horizontal="center"/>
    </xf>
    <xf numFmtId="7" fontId="3" fillId="0" borderId="24" xfId="0" applyNumberFormat="1" applyFont="1" applyBorder="1"/>
    <xf numFmtId="9" fontId="0" fillId="0" borderId="0" xfId="0" applyNumberFormat="1"/>
    <xf numFmtId="10" fontId="0" fillId="0" borderId="0" xfId="0" applyNumberFormat="1" applyAlignment="1">
      <alignment horizontal="left"/>
    </xf>
    <xf numFmtId="5" fontId="0" fillId="0" borderId="0" xfId="0" applyNumberFormat="1"/>
    <xf numFmtId="10" fontId="0" fillId="0" borderId="0" xfId="0" applyNumberFormat="1"/>
    <xf numFmtId="5" fontId="13" fillId="0" borderId="0" xfId="0" applyNumberFormat="1" applyFont="1"/>
    <xf numFmtId="0" fontId="13" fillId="0" borderId="0" xfId="0" applyFont="1"/>
    <xf numFmtId="10" fontId="13" fillId="0" borderId="0" xfId="0" applyNumberFormat="1" applyFont="1"/>
    <xf numFmtId="0" fontId="14" fillId="0" borderId="0" xfId="0" applyFont="1"/>
    <xf numFmtId="0" fontId="5" fillId="0" borderId="25" xfId="0" applyFont="1" applyBorder="1"/>
    <xf numFmtId="7" fontId="5" fillId="0" borderId="26" xfId="0" applyNumberFormat="1" applyFont="1" applyBorder="1" applyAlignment="1">
      <alignment horizontal="left"/>
    </xf>
    <xf numFmtId="7" fontId="8" fillId="0" borderId="0" xfId="0" applyNumberFormat="1" applyFont="1" applyAlignment="1">
      <alignment wrapText="1"/>
    </xf>
    <xf numFmtId="7" fontId="8" fillId="0" borderId="0" xfId="0" applyNumberFormat="1" applyFont="1"/>
    <xf numFmtId="0" fontId="6" fillId="0" borderId="0" xfId="0" applyFont="1" applyAlignment="1">
      <alignment horizontal="center"/>
    </xf>
    <xf numFmtId="5" fontId="7" fillId="0" borderId="0" xfId="0" applyNumberFormat="1" applyFont="1"/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4" fontId="8" fillId="0" borderId="0" xfId="1" applyNumberFormat="1" applyFont="1"/>
    <xf numFmtId="0" fontId="13" fillId="0" borderId="18" xfId="0" applyFont="1" applyBorder="1"/>
    <xf numFmtId="7" fontId="13" fillId="0" borderId="1" xfId="0" applyNumberFormat="1" applyFont="1" applyBorder="1" applyAlignment="1">
      <alignment horizontal="center"/>
    </xf>
    <xf numFmtId="7" fontId="13" fillId="0" borderId="0" xfId="0" applyNumberFormat="1" applyFont="1" applyAlignment="1">
      <alignment horizontal="center"/>
    </xf>
    <xf numFmtId="0" fontId="15" fillId="0" borderId="0" xfId="0" applyFont="1"/>
    <xf numFmtId="0" fontId="13" fillId="0" borderId="1" xfId="0" applyFont="1" applyBorder="1" applyAlignment="1">
      <alignment horizontal="right"/>
    </xf>
    <xf numFmtId="0" fontId="5" fillId="0" borderId="0" xfId="0" applyFont="1" applyAlignment="1">
      <alignment wrapText="1"/>
    </xf>
    <xf numFmtId="7" fontId="4" fillId="0" borderId="27" xfId="0" applyNumberFormat="1" applyFont="1" applyBorder="1" applyAlignment="1">
      <alignment horizontal="right"/>
    </xf>
    <xf numFmtId="0" fontId="5" fillId="0" borderId="14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7" fontId="16" fillId="0" borderId="0" xfId="0" applyNumberFormat="1" applyFont="1"/>
    <xf numFmtId="0" fontId="11" fillId="0" borderId="14" xfId="0" applyFont="1" applyBorder="1"/>
    <xf numFmtId="0" fontId="4" fillId="0" borderId="28" xfId="0" applyFont="1" applyBorder="1"/>
    <xf numFmtId="0" fontId="5" fillId="0" borderId="29" xfId="0" applyFont="1" applyBorder="1"/>
    <xf numFmtId="0" fontId="5" fillId="0" borderId="30" xfId="0" applyFont="1" applyBorder="1"/>
    <xf numFmtId="37" fontId="5" fillId="0" borderId="28" xfId="0" applyNumberFormat="1" applyFont="1" applyBorder="1" applyAlignment="1">
      <alignment horizontal="right"/>
    </xf>
    <xf numFmtId="0" fontId="5" fillId="0" borderId="28" xfId="0" applyFont="1" applyBorder="1" applyAlignment="1">
      <alignment horizontal="left"/>
    </xf>
    <xf numFmtId="7" fontId="5" fillId="0" borderId="28" xfId="0" applyNumberFormat="1" applyFont="1" applyBorder="1" applyAlignment="1">
      <alignment horizontal="center"/>
    </xf>
    <xf numFmtId="37" fontId="5" fillId="0" borderId="4" xfId="0" applyNumberFormat="1" applyFont="1" applyBorder="1" applyAlignment="1">
      <alignment horizontal="right"/>
    </xf>
    <xf numFmtId="0" fontId="4" fillId="0" borderId="31" xfId="0" applyFont="1" applyBorder="1"/>
    <xf numFmtId="0" fontId="5" fillId="0" borderId="32" xfId="0" applyFont="1" applyBorder="1"/>
    <xf numFmtId="0" fontId="5" fillId="0" borderId="33" xfId="0" applyFont="1" applyBorder="1"/>
    <xf numFmtId="37" fontId="5" fillId="0" borderId="34" xfId="0" applyNumberFormat="1" applyFont="1" applyBorder="1" applyAlignment="1">
      <alignment horizontal="right"/>
    </xf>
    <xf numFmtId="37" fontId="5" fillId="0" borderId="33" xfId="0" applyNumberFormat="1" applyFont="1" applyBorder="1" applyAlignment="1">
      <alignment horizontal="right"/>
    </xf>
    <xf numFmtId="0" fontId="5" fillId="0" borderId="33" xfId="0" applyFont="1" applyBorder="1" applyAlignment="1">
      <alignment horizontal="left"/>
    </xf>
    <xf numFmtId="7" fontId="5" fillId="0" borderId="33" xfId="0" applyNumberFormat="1" applyFont="1" applyBorder="1" applyAlignment="1">
      <alignment horizontal="center"/>
    </xf>
    <xf numFmtId="7" fontId="5" fillId="0" borderId="35" xfId="0" applyNumberFormat="1" applyFont="1" applyBorder="1" applyAlignment="1">
      <alignment horizontal="center"/>
    </xf>
    <xf numFmtId="37" fontId="5" fillId="0" borderId="36" xfId="0" applyNumberFormat="1" applyFont="1" applyBorder="1" applyAlignment="1">
      <alignment horizontal="right"/>
    </xf>
    <xf numFmtId="0" fontId="4" fillId="0" borderId="4" xfId="0" applyFont="1" applyBorder="1"/>
    <xf numFmtId="7" fontId="5" fillId="0" borderId="27" xfId="0" applyNumberFormat="1" applyFont="1" applyBorder="1" applyAlignment="1">
      <alignment horizontal="center"/>
    </xf>
    <xf numFmtId="7" fontId="4" fillId="0" borderId="27" xfId="0" applyNumberFormat="1" applyFont="1" applyBorder="1" applyAlignment="1">
      <alignment horizontal="center"/>
    </xf>
    <xf numFmtId="7" fontId="5" fillId="0" borderId="37" xfId="0" applyNumberFormat="1" applyFont="1" applyBorder="1" applyAlignment="1">
      <alignment horizontal="left"/>
    </xf>
    <xf numFmtId="0" fontId="5" fillId="0" borderId="28" xfId="0" applyFont="1" applyBorder="1"/>
    <xf numFmtId="0" fontId="5" fillId="0" borderId="2" xfId="0" applyFont="1" applyBorder="1"/>
    <xf numFmtId="0" fontId="5" fillId="0" borderId="0" xfId="0" applyFont="1" applyAlignment="1">
      <alignment horizontal="right"/>
    </xf>
    <xf numFmtId="0" fontId="8" fillId="2" borderId="0" xfId="0" applyFont="1" applyFill="1"/>
    <xf numFmtId="5" fontId="8" fillId="2" borderId="0" xfId="0" applyNumberFormat="1" applyFont="1" applyFill="1"/>
    <xf numFmtId="0" fontId="21" fillId="3" borderId="43" xfId="0" applyFont="1" applyFill="1" applyBorder="1"/>
    <xf numFmtId="5" fontId="21" fillId="3" borderId="44" xfId="0" applyNumberFormat="1" applyFont="1" applyFill="1" applyBorder="1"/>
    <xf numFmtId="0" fontId="11" fillId="0" borderId="21" xfId="0" applyFont="1" applyBorder="1"/>
    <xf numFmtId="0" fontId="4" fillId="0" borderId="22" xfId="0" applyFont="1" applyBorder="1"/>
    <xf numFmtId="37" fontId="5" fillId="0" borderId="20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17" fillId="0" borderId="0" xfId="2" applyFont="1" applyAlignment="1">
      <alignment horizontal="left" vertical="center"/>
    </xf>
    <xf numFmtId="165" fontId="18" fillId="3" borderId="0" xfId="0" applyNumberFormat="1" applyFont="1" applyFill="1" applyAlignment="1">
      <alignment horizontal="left" vertical="center"/>
    </xf>
    <xf numFmtId="165" fontId="19" fillId="3" borderId="0" xfId="0" applyNumberFormat="1" applyFont="1" applyFill="1" applyAlignment="1">
      <alignment horizontal="left" vertical="center"/>
    </xf>
    <xf numFmtId="0" fontId="5" fillId="0" borderId="38" xfId="0" applyFont="1" applyBorder="1" applyAlignment="1">
      <alignment horizontal="left" wrapText="1"/>
    </xf>
    <xf numFmtId="0" fontId="20" fillId="4" borderId="0" xfId="0" applyFont="1" applyFill="1"/>
    <xf numFmtId="0" fontId="21" fillId="3" borderId="0" xfId="0" applyFont="1" applyFill="1" applyAlignment="1">
      <alignment horizontal="left" vertical="center"/>
    </xf>
    <xf numFmtId="7" fontId="4" fillId="5" borderId="36" xfId="0" applyNumberFormat="1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BMCPlano space program rev06.03.0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107"/>
  <sheetViews>
    <sheetView tabSelected="1" view="pageLayout" zoomScale="52" zoomScaleNormal="100" zoomScaleSheetLayoutView="100" zoomScalePageLayoutView="52" workbookViewId="0">
      <selection sqref="A1:J1"/>
    </sheetView>
  </sheetViews>
  <sheetFormatPr baseColWidth="10" defaultColWidth="8.83203125" defaultRowHeight="13"/>
  <cols>
    <col min="2" max="2" width="31.6640625" customWidth="1"/>
    <col min="3" max="3" width="4" customWidth="1"/>
    <col min="4" max="4" width="30.33203125" customWidth="1"/>
    <col min="5" max="5" width="25.5" customWidth="1"/>
    <col min="6" max="6" width="3.1640625" customWidth="1"/>
    <col min="7" max="7" width="15.5" customWidth="1"/>
    <col min="8" max="8" width="18" customWidth="1"/>
    <col min="9" max="9" width="11.33203125" customWidth="1"/>
    <col min="10" max="10" width="0.1640625" hidden="1" customWidth="1"/>
    <col min="11" max="11" width="14.5" customWidth="1"/>
    <col min="13" max="13" width="23.5" customWidth="1"/>
    <col min="15" max="15" width="14.6640625" customWidth="1"/>
    <col min="21" max="21" width="12.33203125" customWidth="1"/>
  </cols>
  <sheetData>
    <row r="1" spans="1:24" ht="18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24" ht="6.75" customHeight="1">
      <c r="A2" s="151"/>
      <c r="B2" s="151"/>
      <c r="C2" s="151"/>
      <c r="D2" s="151"/>
      <c r="E2" s="151"/>
      <c r="F2" s="151"/>
      <c r="G2" s="151"/>
      <c r="H2" s="151"/>
    </row>
    <row r="3" spans="1:24" ht="16">
      <c r="A3" s="152" t="s">
        <v>1</v>
      </c>
      <c r="B3" s="152"/>
      <c r="C3" s="152"/>
      <c r="D3" s="152"/>
      <c r="E3" s="152"/>
      <c r="F3" s="152"/>
      <c r="G3" s="152"/>
      <c r="H3" s="152"/>
      <c r="I3" s="152"/>
    </row>
    <row r="4" spans="1:24" ht="18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K4" s="79"/>
    </row>
    <row r="5" spans="1:24" ht="18">
      <c r="A5" s="148" t="s">
        <v>3</v>
      </c>
      <c r="B5" s="148"/>
      <c r="C5" s="148"/>
      <c r="D5" s="148"/>
      <c r="E5" s="148"/>
      <c r="F5" s="148"/>
      <c r="G5" s="148"/>
      <c r="H5" s="148"/>
      <c r="I5" s="148"/>
      <c r="K5" s="73"/>
    </row>
    <row r="6" spans="1:24" ht="18">
      <c r="A6" s="149" t="s">
        <v>4</v>
      </c>
      <c r="B6" s="149"/>
      <c r="C6" s="149"/>
      <c r="D6" s="149"/>
      <c r="E6" s="149"/>
      <c r="F6" s="149"/>
      <c r="G6" s="149"/>
      <c r="H6" s="149"/>
      <c r="I6" s="149"/>
      <c r="K6" s="73"/>
    </row>
    <row r="7" spans="1:24" ht="7.5" customHeight="1">
      <c r="A7" s="3"/>
      <c r="H7" s="62"/>
      <c r="I7" s="63"/>
    </row>
    <row r="8" spans="1:24" hidden="1">
      <c r="A8" s="3"/>
      <c r="H8" s="62"/>
      <c r="I8" s="63"/>
    </row>
    <row r="9" spans="1:24" ht="13.75" customHeight="1">
      <c r="A9" s="64"/>
      <c r="B9" s="65"/>
      <c r="C9" s="65"/>
      <c r="D9" s="65"/>
      <c r="E9" s="65"/>
      <c r="F9" s="65"/>
      <c r="G9" s="65"/>
      <c r="H9" s="66"/>
      <c r="I9" s="67"/>
    </row>
    <row r="10" spans="1:24" ht="51.75" customHeight="1">
      <c r="A10" s="150" t="s">
        <v>5</v>
      </c>
      <c r="B10" s="150"/>
      <c r="C10" s="150"/>
      <c r="D10" s="150"/>
      <c r="E10" s="150"/>
      <c r="F10" s="150"/>
      <c r="G10" s="150"/>
      <c r="H10" s="150"/>
      <c r="I10" s="150"/>
    </row>
    <row r="11" spans="1:24">
      <c r="A11" s="68"/>
      <c r="B11" s="65"/>
      <c r="C11" s="65"/>
      <c r="D11" s="69"/>
      <c r="E11" s="65"/>
      <c r="F11" s="65"/>
      <c r="G11" s="65"/>
      <c r="H11" s="66"/>
      <c r="I11" s="67"/>
    </row>
    <row r="12" spans="1:24">
      <c r="A12" s="3"/>
      <c r="B12" s="3"/>
      <c r="C12" s="3"/>
      <c r="D12" s="3"/>
      <c r="H12" s="62"/>
    </row>
    <row r="13" spans="1:24" ht="16">
      <c r="O13" s="93"/>
      <c r="P13" s="93"/>
      <c r="Q13" s="93"/>
      <c r="R13" s="91"/>
      <c r="S13" s="91"/>
      <c r="T13" s="91"/>
      <c r="U13" s="90">
        <f>E49</f>
        <v>0</v>
      </c>
      <c r="V13" s="91"/>
      <c r="W13" s="92" t="e">
        <f>U13/U82</f>
        <v>#REF!</v>
      </c>
      <c r="X13" s="89"/>
    </row>
    <row r="14" spans="1:24" ht="16">
      <c r="A14" s="70"/>
      <c r="B14" s="76" t="s">
        <v>6</v>
      </c>
      <c r="C14" s="76" t="s">
        <v>7</v>
      </c>
      <c r="D14" s="76"/>
      <c r="E14" s="77">
        <f>'Main Building'!H215</f>
        <v>312557.44030000002</v>
      </c>
      <c r="F14" s="75"/>
      <c r="M14" s="63"/>
      <c r="N14" s="63"/>
      <c r="O14" s="93"/>
      <c r="P14" s="93"/>
      <c r="Q14" s="93"/>
      <c r="R14" s="91"/>
      <c r="S14" s="91"/>
      <c r="U14" s="90">
        <f>E16+I69</f>
        <v>694.7</v>
      </c>
      <c r="V14" s="91"/>
      <c r="W14" s="92" t="e">
        <f>U14/U81</f>
        <v>#DIV/0!</v>
      </c>
    </row>
    <row r="15" spans="1:24" ht="16">
      <c r="A15" s="70"/>
      <c r="B15" s="76" t="s">
        <v>8</v>
      </c>
      <c r="C15" s="76" t="s">
        <v>9</v>
      </c>
      <c r="D15" s="76"/>
      <c r="E15" s="77">
        <f>'Main Building'!H13</f>
        <v>15100</v>
      </c>
      <c r="F15" s="75"/>
      <c r="M15" s="63"/>
      <c r="N15" s="63"/>
      <c r="O15" s="93"/>
      <c r="P15" s="93"/>
      <c r="Q15" s="93"/>
      <c r="R15" s="91"/>
      <c r="S15" s="91"/>
      <c r="U15" s="90"/>
      <c r="V15" s="91"/>
      <c r="W15" s="92"/>
    </row>
    <row r="16" spans="1:24" ht="16">
      <c r="A16" s="70"/>
      <c r="B16" s="76" t="s">
        <v>10</v>
      </c>
      <c r="C16" s="76" t="s">
        <v>11</v>
      </c>
      <c r="D16" s="76"/>
      <c r="E16" s="77">
        <f>'Main Building'!H24</f>
        <v>694.7</v>
      </c>
      <c r="F16" s="75"/>
      <c r="M16" s="63"/>
      <c r="N16" s="63"/>
      <c r="O16" s="93"/>
      <c r="P16" s="93"/>
      <c r="Q16" s="93"/>
      <c r="R16" s="91"/>
      <c r="U16" s="90">
        <f>E19+I71</f>
        <v>6951.65</v>
      </c>
      <c r="V16" s="91"/>
      <c r="W16" s="92" t="e">
        <f>U16/U81</f>
        <v>#DIV/0!</v>
      </c>
      <c r="X16" s="89"/>
    </row>
    <row r="17" spans="1:24" ht="16">
      <c r="A17" s="6"/>
      <c r="B17" s="76" t="s">
        <v>12</v>
      </c>
      <c r="C17" s="76" t="s">
        <v>13</v>
      </c>
      <c r="D17" s="97"/>
      <c r="E17" s="77">
        <f>'Main Building'!H29</f>
        <v>0</v>
      </c>
      <c r="F17" s="75"/>
      <c r="M17" s="63"/>
      <c r="N17" s="63"/>
      <c r="O17" s="93"/>
      <c r="P17" s="93"/>
      <c r="Q17" s="93"/>
      <c r="R17" s="91"/>
      <c r="U17" s="90"/>
      <c r="V17" s="91"/>
      <c r="W17" s="92"/>
      <c r="X17" s="89"/>
    </row>
    <row r="18" spans="1:24" ht="16">
      <c r="A18" s="70"/>
      <c r="B18" s="76" t="s">
        <v>14</v>
      </c>
      <c r="C18" s="76" t="s">
        <v>15</v>
      </c>
      <c r="D18" s="76"/>
      <c r="E18" s="77">
        <f>'Main Building'!H40</f>
        <v>842004</v>
      </c>
      <c r="F18" s="75"/>
      <c r="M18" s="63"/>
      <c r="N18" s="63"/>
      <c r="O18" s="93"/>
      <c r="P18" s="93"/>
      <c r="Q18" s="93"/>
      <c r="R18" s="91"/>
      <c r="U18" s="90"/>
      <c r="V18" s="91"/>
      <c r="W18" s="92"/>
      <c r="X18" s="89"/>
    </row>
    <row r="19" spans="1:24" ht="16">
      <c r="A19" s="70"/>
      <c r="B19" s="76" t="s">
        <v>16</v>
      </c>
      <c r="C19" s="76" t="s">
        <v>17</v>
      </c>
      <c r="D19" s="76"/>
      <c r="E19" s="77">
        <f>'Main Building'!H51</f>
        <v>6951.65</v>
      </c>
      <c r="F19" s="75"/>
      <c r="M19" s="63"/>
      <c r="N19" s="63"/>
      <c r="O19" s="93"/>
      <c r="P19" s="93"/>
      <c r="Q19" s="93"/>
      <c r="R19" s="91"/>
      <c r="S19" s="91"/>
      <c r="T19" s="91"/>
      <c r="U19" s="90">
        <f>E22</f>
        <v>85058.430000000008</v>
      </c>
      <c r="V19" s="91"/>
      <c r="W19" s="92" t="e">
        <f>U19/U81</f>
        <v>#DIV/0!</v>
      </c>
      <c r="X19" s="89"/>
    </row>
    <row r="20" spans="1:24" ht="16">
      <c r="A20" s="70"/>
      <c r="B20" s="76" t="s">
        <v>18</v>
      </c>
      <c r="C20" s="76" t="s">
        <v>19</v>
      </c>
      <c r="D20" s="97"/>
      <c r="E20" s="77">
        <f>'Main Building'!H67</f>
        <v>7316.5099999999993</v>
      </c>
      <c r="F20" s="75"/>
      <c r="M20" s="63"/>
      <c r="N20" s="63"/>
      <c r="O20" s="93"/>
      <c r="P20" s="93"/>
      <c r="Q20" s="93"/>
      <c r="R20" s="91"/>
      <c r="S20" s="91"/>
      <c r="T20" s="91"/>
      <c r="U20" s="90"/>
      <c r="V20" s="91"/>
      <c r="W20" s="92"/>
      <c r="X20" s="89"/>
    </row>
    <row r="21" spans="1:24" ht="16">
      <c r="A21" s="70"/>
      <c r="B21" s="76" t="s">
        <v>20</v>
      </c>
      <c r="C21" s="76" t="s">
        <v>21</v>
      </c>
      <c r="D21" s="76"/>
      <c r="E21" s="77">
        <f>'Main Building'!H76</f>
        <v>3111</v>
      </c>
      <c r="F21" s="75"/>
      <c r="M21" s="63"/>
      <c r="N21" s="63"/>
      <c r="O21" s="93"/>
      <c r="P21" s="93"/>
      <c r="Q21" s="93"/>
      <c r="R21" s="91"/>
      <c r="S21" s="91"/>
      <c r="T21" s="91"/>
      <c r="U21" s="90"/>
      <c r="V21" s="91"/>
      <c r="W21" s="92"/>
      <c r="X21" s="89"/>
    </row>
    <row r="22" spans="1:24" ht="16">
      <c r="A22" s="70"/>
      <c r="B22" s="76" t="s">
        <v>22</v>
      </c>
      <c r="C22" s="76" t="s">
        <v>23</v>
      </c>
      <c r="D22" s="76"/>
      <c r="E22" s="77">
        <f>'Main Building'!H107</f>
        <v>85058.430000000008</v>
      </c>
      <c r="F22" s="75"/>
      <c r="M22" s="63"/>
      <c r="N22" s="63"/>
      <c r="O22" s="93"/>
      <c r="P22" s="93"/>
      <c r="Q22" s="93"/>
      <c r="R22" s="91"/>
      <c r="S22" s="91"/>
      <c r="T22" s="91"/>
      <c r="U22" s="90" t="e">
        <f>#REF!</f>
        <v>#REF!</v>
      </c>
      <c r="V22" s="91"/>
      <c r="W22" s="92" t="e">
        <f>U22/U81</f>
        <v>#REF!</v>
      </c>
      <c r="X22" s="89"/>
    </row>
    <row r="23" spans="1:24" ht="16">
      <c r="A23" s="70"/>
      <c r="B23" s="76" t="s">
        <v>24</v>
      </c>
      <c r="C23" s="76" t="s">
        <v>25</v>
      </c>
      <c r="D23" s="76"/>
      <c r="E23" s="77">
        <f>'Main Building'!H124</f>
        <v>89750</v>
      </c>
      <c r="F23" s="75"/>
      <c r="M23" s="63"/>
      <c r="N23" s="63"/>
      <c r="O23" s="93"/>
      <c r="P23" s="93"/>
      <c r="Q23" s="93"/>
      <c r="R23" s="91"/>
      <c r="S23" s="91"/>
      <c r="T23" s="91"/>
      <c r="U23" s="90"/>
      <c r="V23" s="91"/>
      <c r="W23" s="92"/>
      <c r="X23" s="89"/>
    </row>
    <row r="24" spans="1:24" ht="16">
      <c r="A24" s="70"/>
      <c r="B24" s="76" t="s">
        <v>26</v>
      </c>
      <c r="C24" s="76" t="s">
        <v>27</v>
      </c>
      <c r="D24" s="76"/>
      <c r="E24" s="77">
        <f>'Main Building'!H129</f>
        <v>0</v>
      </c>
      <c r="F24" s="75"/>
      <c r="M24" s="63"/>
      <c r="N24" s="63"/>
      <c r="O24" s="93"/>
      <c r="P24" s="93"/>
      <c r="Q24" s="93"/>
      <c r="R24" s="91"/>
      <c r="S24" s="91"/>
      <c r="T24" s="91"/>
      <c r="U24" s="90"/>
      <c r="V24" s="91"/>
      <c r="W24" s="92"/>
      <c r="X24" s="89"/>
    </row>
    <row r="25" spans="1:24" ht="16">
      <c r="A25" s="71"/>
      <c r="B25" s="76" t="s">
        <v>28</v>
      </c>
      <c r="C25" s="76" t="s">
        <v>29</v>
      </c>
      <c r="D25" s="76"/>
      <c r="E25" s="77">
        <f>'Main Building'!H147</f>
        <v>45000</v>
      </c>
      <c r="M25" s="63"/>
      <c r="N25" s="63"/>
      <c r="O25" s="93"/>
      <c r="P25" s="93"/>
      <c r="Q25" s="93"/>
      <c r="R25" s="91"/>
      <c r="S25" s="91"/>
      <c r="T25" s="91"/>
      <c r="U25" s="90">
        <f>E44</f>
        <v>267906.3774</v>
      </c>
      <c r="V25" s="91"/>
      <c r="W25" s="92" t="e">
        <f>U25/U81</f>
        <v>#DIV/0!</v>
      </c>
      <c r="X25" s="89"/>
    </row>
    <row r="26" spans="1:24" ht="16">
      <c r="A26" s="71"/>
      <c r="B26" s="76" t="s">
        <v>30</v>
      </c>
      <c r="C26" s="76" t="s">
        <v>31</v>
      </c>
      <c r="D26" s="76"/>
      <c r="E26" s="77">
        <f>'Main Building'!H141</f>
        <v>45000</v>
      </c>
      <c r="F26" s="4"/>
      <c r="M26" s="63"/>
      <c r="N26" s="63"/>
      <c r="O26" s="93"/>
      <c r="P26" s="93"/>
      <c r="Q26" s="93"/>
      <c r="R26" s="91"/>
      <c r="S26" s="91"/>
      <c r="T26" s="91"/>
      <c r="U26" s="90"/>
      <c r="V26" s="91"/>
      <c r="W26" s="92"/>
      <c r="X26" s="89"/>
    </row>
    <row r="27" spans="1:24" ht="16">
      <c r="A27" s="71"/>
      <c r="B27" s="76" t="s">
        <v>32</v>
      </c>
      <c r="C27" s="76" t="s">
        <v>33</v>
      </c>
      <c r="D27" s="76"/>
      <c r="E27" s="77">
        <f>'Main Building'!H135</f>
        <v>45000</v>
      </c>
      <c r="F27" s="4"/>
      <c r="M27" s="63"/>
      <c r="N27" s="63"/>
      <c r="O27" s="93"/>
      <c r="P27" s="93"/>
      <c r="Q27" s="93"/>
      <c r="R27" s="91"/>
      <c r="S27" s="91"/>
      <c r="T27" s="91"/>
      <c r="U27" s="90"/>
      <c r="V27" s="91"/>
      <c r="W27" s="92"/>
      <c r="X27" s="89"/>
    </row>
    <row r="28" spans="1:24" ht="16">
      <c r="B28" s="76" t="s">
        <v>34</v>
      </c>
      <c r="C28" s="76" t="s">
        <v>35</v>
      </c>
      <c r="D28" s="76"/>
      <c r="E28" s="77">
        <f>'Main Building'!H153</f>
        <v>81000</v>
      </c>
      <c r="F28" s="63"/>
      <c r="L28" s="4"/>
      <c r="M28" s="63"/>
      <c r="N28" s="63"/>
      <c r="O28" s="93"/>
      <c r="P28" s="93"/>
      <c r="Q28" s="93"/>
      <c r="R28" s="91"/>
      <c r="S28" s="91"/>
      <c r="T28" s="91"/>
      <c r="U28" s="90"/>
      <c r="V28" s="91"/>
      <c r="W28" s="92"/>
      <c r="X28" s="89"/>
    </row>
    <row r="29" spans="1:24" ht="16">
      <c r="B29" s="76" t="s">
        <v>36</v>
      </c>
      <c r="C29" s="76" t="s">
        <v>37</v>
      </c>
      <c r="D29" s="76"/>
      <c r="E29" s="77">
        <f>'Main Building'!H160</f>
        <v>325400</v>
      </c>
      <c r="M29" s="63"/>
      <c r="N29" s="63"/>
      <c r="O29" s="93"/>
      <c r="P29" s="93"/>
      <c r="Q29" s="93"/>
      <c r="R29" s="91"/>
      <c r="S29" s="91"/>
      <c r="T29" s="91"/>
      <c r="U29" s="90">
        <f>E30</f>
        <v>726000</v>
      </c>
      <c r="V29" s="91"/>
      <c r="W29" s="92" t="e">
        <f>U29/U81</f>
        <v>#DIV/0!</v>
      </c>
      <c r="X29" s="89"/>
    </row>
    <row r="30" spans="1:24" ht="16">
      <c r="B30" s="76" t="s">
        <v>38</v>
      </c>
      <c r="C30" s="76" t="s">
        <v>39</v>
      </c>
      <c r="D30" s="76"/>
      <c r="E30" s="77">
        <f>'Main Building'!H166</f>
        <v>726000</v>
      </c>
      <c r="L30" s="86"/>
      <c r="M30" s="63"/>
      <c r="O30" s="93"/>
      <c r="P30" s="93"/>
      <c r="Q30" s="93"/>
      <c r="R30" s="91"/>
      <c r="S30" s="91"/>
      <c r="T30" s="91"/>
      <c r="U30" s="90">
        <f>E28</f>
        <v>81000</v>
      </c>
      <c r="V30" s="91"/>
      <c r="W30" s="92" t="e">
        <f>U30/U81</f>
        <v>#DIV/0!</v>
      </c>
      <c r="X30" s="89"/>
    </row>
    <row r="31" spans="1:24" ht="16">
      <c r="B31" s="76" t="s">
        <v>40</v>
      </c>
      <c r="C31" s="76" t="s">
        <v>41</v>
      </c>
      <c r="D31" s="76"/>
      <c r="E31" s="77">
        <f>'Main Building'!H174</f>
        <v>727330</v>
      </c>
      <c r="L31" s="86"/>
      <c r="M31" s="63"/>
      <c r="O31" s="93"/>
      <c r="P31" s="93"/>
      <c r="Q31" s="93"/>
      <c r="R31" s="91"/>
      <c r="S31" s="91"/>
      <c r="T31" s="91"/>
      <c r="U31" s="90"/>
      <c r="V31" s="91"/>
      <c r="W31" s="92"/>
      <c r="X31" s="89"/>
    </row>
    <row r="32" spans="1:24" ht="16">
      <c r="B32" s="76" t="s">
        <v>42</v>
      </c>
      <c r="C32" s="145" t="s">
        <v>43</v>
      </c>
      <c r="D32" s="145"/>
      <c r="E32" s="77">
        <f>'Main Building'!H179</f>
        <v>63300</v>
      </c>
      <c r="L32" s="86"/>
      <c r="M32" s="63"/>
      <c r="O32" s="93"/>
      <c r="P32" s="93"/>
      <c r="Q32" s="93"/>
      <c r="R32" s="91"/>
      <c r="S32" s="91"/>
      <c r="T32" s="91"/>
      <c r="U32" s="90"/>
      <c r="V32" s="91"/>
      <c r="W32" s="92"/>
      <c r="X32" s="89"/>
    </row>
    <row r="33" spans="1:24" ht="16">
      <c r="B33" s="76" t="s">
        <v>44</v>
      </c>
      <c r="C33" s="145" t="s">
        <v>45</v>
      </c>
      <c r="D33" s="145"/>
      <c r="E33" s="77">
        <f>'Main Building'!H186</f>
        <v>89200</v>
      </c>
      <c r="L33" s="86"/>
      <c r="M33" s="63"/>
      <c r="O33" s="93"/>
      <c r="P33" s="93"/>
      <c r="Q33" s="93"/>
      <c r="R33" s="91"/>
      <c r="S33" s="91"/>
      <c r="T33" s="91"/>
      <c r="U33" s="90"/>
      <c r="V33" s="91"/>
      <c r="W33" s="92"/>
      <c r="X33" s="89"/>
    </row>
    <row r="34" spans="1:24" ht="16">
      <c r="B34" s="76" t="s">
        <v>46</v>
      </c>
      <c r="C34" s="145" t="s">
        <v>47</v>
      </c>
      <c r="D34" s="145"/>
      <c r="E34" s="77">
        <f>'Main Building'!H195</f>
        <v>187860</v>
      </c>
      <c r="L34" s="86"/>
      <c r="M34" s="63"/>
      <c r="O34" s="93"/>
      <c r="P34" s="93"/>
      <c r="Q34" s="93"/>
      <c r="R34" s="91"/>
      <c r="S34" s="91"/>
      <c r="T34" s="91"/>
      <c r="U34" s="90"/>
      <c r="V34" s="91"/>
      <c r="W34" s="92"/>
      <c r="X34" s="89"/>
    </row>
    <row r="35" spans="1:24" ht="16">
      <c r="B35" s="76" t="s">
        <v>48</v>
      </c>
      <c r="C35" s="146" t="s">
        <v>49</v>
      </c>
      <c r="D35" s="146"/>
      <c r="E35" s="77">
        <f>'Main Building'!H204</f>
        <v>865010</v>
      </c>
      <c r="L35" s="86"/>
      <c r="M35" s="63"/>
      <c r="O35" s="93"/>
      <c r="P35" s="93"/>
      <c r="Q35" s="93"/>
      <c r="R35" s="91"/>
      <c r="S35" s="91"/>
      <c r="T35" s="91"/>
      <c r="U35" s="90"/>
      <c r="V35" s="91"/>
      <c r="W35" s="92"/>
      <c r="X35" s="89"/>
    </row>
    <row r="36" spans="1:24" ht="16">
      <c r="B36" s="76" t="s">
        <v>50</v>
      </c>
      <c r="C36" s="146" t="s">
        <v>51</v>
      </c>
      <c r="D36" s="146"/>
      <c r="E36" s="77">
        <f>'Main Building'!H211</f>
        <v>215020</v>
      </c>
      <c r="L36" s="86"/>
      <c r="M36" s="63"/>
      <c r="O36" s="93"/>
      <c r="P36" s="93"/>
      <c r="Q36" s="93"/>
      <c r="R36" s="91"/>
      <c r="S36" s="91"/>
      <c r="T36" s="91"/>
      <c r="U36" s="90"/>
      <c r="V36" s="91"/>
      <c r="W36" s="92"/>
      <c r="X36" s="89"/>
    </row>
    <row r="37" spans="1:24" ht="16">
      <c r="A37" s="71"/>
      <c r="E37" s="77"/>
      <c r="F37" s="4"/>
      <c r="M37" s="63"/>
      <c r="N37" s="63"/>
      <c r="O37" s="93"/>
      <c r="P37" s="93"/>
      <c r="Q37" s="93"/>
      <c r="R37" s="91"/>
      <c r="S37" s="91"/>
      <c r="T37" s="91"/>
      <c r="U37" s="90"/>
      <c r="V37" s="91"/>
      <c r="W37" s="92"/>
      <c r="X37" s="89"/>
    </row>
    <row r="38" spans="1:24" ht="16">
      <c r="A38" s="71"/>
      <c r="D38" s="138" t="s">
        <v>52</v>
      </c>
      <c r="E38" s="139">
        <f>SUM(E14:E37)</f>
        <v>4777663.7302999999</v>
      </c>
      <c r="F38" s="4"/>
      <c r="M38" s="63"/>
      <c r="N38" s="63"/>
      <c r="O38" s="93"/>
      <c r="P38" s="93"/>
      <c r="Q38" s="93"/>
      <c r="R38" s="91"/>
      <c r="S38" s="91"/>
      <c r="T38" s="91"/>
      <c r="U38" s="90"/>
      <c r="V38" s="91"/>
      <c r="W38" s="92"/>
      <c r="X38" s="89"/>
    </row>
    <row r="39" spans="1:24" ht="18">
      <c r="A39" s="71"/>
      <c r="B39" s="98"/>
      <c r="D39" s="75"/>
      <c r="E39" s="99"/>
      <c r="F39" s="4"/>
      <c r="M39" s="63"/>
      <c r="N39" s="63"/>
      <c r="O39" s="93"/>
      <c r="P39" s="93"/>
      <c r="Q39" s="93"/>
      <c r="R39" s="91"/>
      <c r="S39" s="91"/>
      <c r="T39" s="91"/>
      <c r="U39" s="90"/>
      <c r="V39" s="91"/>
      <c r="W39" s="92"/>
      <c r="X39" s="89"/>
    </row>
    <row r="40" spans="1:24" ht="16">
      <c r="A40" s="71"/>
      <c r="D40" s="75" t="s">
        <v>53</v>
      </c>
      <c r="E40" s="99">
        <f>'Main Building'!H218</f>
        <v>66976.594349999999</v>
      </c>
      <c r="F40" s="4"/>
      <c r="M40" s="63"/>
      <c r="N40" s="63"/>
      <c r="O40" s="93"/>
      <c r="P40" s="93"/>
      <c r="Q40" s="93"/>
      <c r="R40" s="91"/>
      <c r="S40" s="91"/>
      <c r="T40" s="91"/>
      <c r="U40" s="90"/>
      <c r="V40" s="91"/>
      <c r="W40" s="92"/>
      <c r="X40" s="89"/>
    </row>
    <row r="41" spans="1:24" ht="16">
      <c r="A41" s="71"/>
      <c r="D41" s="75"/>
      <c r="E41" s="75"/>
      <c r="F41" s="4"/>
      <c r="M41" s="63"/>
      <c r="N41" s="63"/>
      <c r="O41" s="93"/>
      <c r="P41" s="93"/>
      <c r="Q41" s="93"/>
      <c r="R41" s="91"/>
      <c r="S41" s="91"/>
      <c r="T41" s="91"/>
      <c r="U41" s="90"/>
      <c r="V41" s="91"/>
      <c r="W41" s="92"/>
      <c r="X41" s="89"/>
    </row>
    <row r="42" spans="1:24" ht="16">
      <c r="A42" s="71"/>
      <c r="D42" s="75" t="s">
        <v>54</v>
      </c>
      <c r="E42" s="80">
        <f>'Main Building'!H216</f>
        <v>267906.3774</v>
      </c>
      <c r="F42" s="4"/>
      <c r="M42" s="63"/>
      <c r="N42" s="63"/>
      <c r="O42" s="93"/>
      <c r="P42" s="93"/>
      <c r="Q42" s="93"/>
      <c r="R42" s="91"/>
      <c r="S42" s="91"/>
      <c r="T42" s="91"/>
      <c r="U42" s="90"/>
      <c r="V42" s="91"/>
      <c r="W42" s="92"/>
      <c r="X42" s="89"/>
    </row>
    <row r="43" spans="1:24" ht="16">
      <c r="A43" s="71"/>
      <c r="D43" s="75"/>
      <c r="E43" s="80"/>
      <c r="F43" s="4"/>
      <c r="M43" s="63"/>
      <c r="N43" s="63"/>
      <c r="O43" s="93"/>
      <c r="P43" s="93"/>
      <c r="Q43" s="93"/>
      <c r="R43" s="91"/>
      <c r="S43" s="91"/>
      <c r="T43" s="91"/>
      <c r="U43" s="90"/>
      <c r="V43" s="91"/>
      <c r="W43" s="92"/>
      <c r="X43" s="89"/>
    </row>
    <row r="44" spans="1:24" ht="17">
      <c r="A44" s="71"/>
      <c r="D44" s="111" t="s">
        <v>55</v>
      </c>
      <c r="E44" s="80">
        <f>'Main Building'!H217</f>
        <v>267906.3774</v>
      </c>
      <c r="F44" s="4"/>
      <c r="M44" s="63"/>
      <c r="N44" s="63"/>
      <c r="O44" s="93"/>
      <c r="P44" s="93"/>
      <c r="Q44" s="93"/>
      <c r="R44" s="91"/>
      <c r="S44" s="91"/>
      <c r="T44" s="91"/>
      <c r="U44" s="90"/>
      <c r="V44" s="91"/>
      <c r="W44" s="92"/>
      <c r="X44" s="89"/>
    </row>
    <row r="45" spans="1:24" ht="16">
      <c r="A45" s="71"/>
      <c r="D45" s="75"/>
      <c r="E45" s="80"/>
      <c r="F45" s="4"/>
      <c r="M45" s="63"/>
      <c r="N45" s="63"/>
      <c r="O45" s="93"/>
      <c r="P45" s="93"/>
      <c r="Q45" s="93"/>
      <c r="R45" s="91"/>
      <c r="S45" s="91"/>
      <c r="T45" s="91"/>
      <c r="U45" s="90"/>
      <c r="V45" s="91"/>
      <c r="W45" s="92"/>
      <c r="X45" s="89"/>
    </row>
    <row r="46" spans="1:24" ht="17" thickBot="1">
      <c r="D46" s="75"/>
      <c r="E46" s="75"/>
      <c r="F46" s="63"/>
      <c r="L46" s="4"/>
      <c r="M46" s="63"/>
      <c r="N46" s="63"/>
      <c r="O46" s="93"/>
      <c r="P46" s="93"/>
      <c r="Q46" s="93"/>
      <c r="R46" s="91"/>
      <c r="S46" s="91"/>
      <c r="T46" s="91"/>
      <c r="U46" s="90"/>
      <c r="V46" s="91"/>
      <c r="W46" s="92"/>
      <c r="X46" s="89"/>
    </row>
    <row r="47" spans="1:24" ht="17" thickBot="1">
      <c r="D47" s="140" t="s">
        <v>56</v>
      </c>
      <c r="E47" s="141">
        <f>+E38+E40+E42+E44</f>
        <v>5380453.0794499991</v>
      </c>
      <c r="G47" s="43"/>
      <c r="O47" s="93"/>
      <c r="P47" s="93"/>
      <c r="Q47" s="93"/>
      <c r="R47" s="91"/>
      <c r="S47" s="91"/>
      <c r="T47" s="91"/>
      <c r="U47" s="90">
        <f>E48</f>
        <v>0</v>
      </c>
      <c r="V47" s="91"/>
      <c r="W47" s="92" t="e">
        <f>U47/U81</f>
        <v>#DIV/0!</v>
      </c>
      <c r="X47" s="89"/>
    </row>
    <row r="48" spans="1:24" ht="16">
      <c r="D48" s="75"/>
      <c r="E48" s="80"/>
      <c r="O48" s="93"/>
      <c r="P48" s="93"/>
      <c r="Q48" s="93"/>
      <c r="R48" s="91"/>
      <c r="S48" s="91"/>
      <c r="T48" s="91"/>
      <c r="U48" s="90">
        <f>E49</f>
        <v>0</v>
      </c>
      <c r="V48" s="91"/>
      <c r="W48" s="92" t="e">
        <f>U48/U81</f>
        <v>#DIV/0!</v>
      </c>
      <c r="X48" s="92"/>
    </row>
    <row r="49" spans="1:24" ht="16">
      <c r="D49" s="112"/>
      <c r="E49" s="113"/>
      <c r="O49" s="93"/>
      <c r="P49" s="93"/>
      <c r="Q49" s="93"/>
      <c r="R49" s="91"/>
      <c r="S49" s="91"/>
      <c r="T49" s="91"/>
      <c r="U49" s="90" t="e">
        <f>#REF!</f>
        <v>#REF!</v>
      </c>
      <c r="V49" s="91"/>
      <c r="W49" s="92" t="e">
        <f>U49/U82</f>
        <v>#REF!</v>
      </c>
      <c r="X49" s="92"/>
    </row>
    <row r="50" spans="1:24" ht="16">
      <c r="A50" s="71"/>
      <c r="D50" s="112"/>
      <c r="E50" s="113"/>
      <c r="O50" s="93"/>
      <c r="P50" s="93"/>
      <c r="Q50" s="93"/>
      <c r="R50" s="91"/>
      <c r="S50" s="91"/>
      <c r="T50" s="91"/>
      <c r="U50" s="90">
        <f>E78</f>
        <v>0</v>
      </c>
      <c r="V50" s="91"/>
      <c r="W50" s="92" t="e">
        <f>U50/U82</f>
        <v>#REF!</v>
      </c>
      <c r="X50" s="89"/>
    </row>
    <row r="51" spans="1:24" ht="16">
      <c r="A51" s="4"/>
      <c r="D51" s="76"/>
      <c r="E51" s="97"/>
      <c r="G51" s="43"/>
      <c r="O51" s="93"/>
      <c r="P51" s="93"/>
      <c r="Q51" s="93"/>
      <c r="R51" s="91"/>
      <c r="S51" s="91"/>
      <c r="T51" s="91"/>
      <c r="U51" s="90"/>
      <c r="V51" s="91"/>
      <c r="W51" s="92"/>
      <c r="X51" s="89"/>
    </row>
    <row r="52" spans="1:24" ht="16">
      <c r="D52" s="100"/>
      <c r="E52" s="97"/>
      <c r="O52" s="93"/>
      <c r="P52" s="93"/>
      <c r="Q52" s="93"/>
      <c r="R52" s="91"/>
      <c r="S52" s="91"/>
      <c r="T52" s="91"/>
      <c r="U52" s="90"/>
      <c r="V52" s="91"/>
      <c r="W52" s="92"/>
      <c r="X52" s="89"/>
    </row>
    <row r="53" spans="1:24" ht="16">
      <c r="O53" s="93"/>
      <c r="P53" s="93"/>
      <c r="Q53" s="93"/>
      <c r="R53" s="91"/>
      <c r="S53" s="91"/>
      <c r="T53" s="91"/>
      <c r="U53" s="90"/>
      <c r="V53" s="91"/>
      <c r="W53" s="92"/>
      <c r="X53" s="89"/>
    </row>
    <row r="54" spans="1:24" ht="16">
      <c r="B54" s="3"/>
      <c r="D54" s="101"/>
      <c r="E54" s="102"/>
      <c r="O54" s="93"/>
      <c r="P54" s="93"/>
      <c r="Q54" s="93"/>
      <c r="R54" s="91"/>
      <c r="S54" s="91"/>
      <c r="T54" s="91"/>
      <c r="U54" s="90"/>
      <c r="V54" s="91"/>
      <c r="W54" s="92"/>
      <c r="X54" s="89"/>
    </row>
    <row r="55" spans="1:24" ht="16">
      <c r="C55" s="3"/>
      <c r="D55" s="101"/>
      <c r="E55" s="102"/>
      <c r="O55" s="93"/>
      <c r="P55" s="93"/>
      <c r="Q55" s="93"/>
      <c r="R55" s="91"/>
      <c r="S55" s="91"/>
      <c r="T55" s="91"/>
      <c r="U55" s="90"/>
      <c r="V55" s="91"/>
      <c r="W55" s="92"/>
      <c r="X55" s="89"/>
    </row>
    <row r="56" spans="1:24" ht="16">
      <c r="C56" s="3"/>
      <c r="D56" s="101"/>
      <c r="O56" s="93"/>
      <c r="P56" s="93"/>
      <c r="Q56" s="93"/>
      <c r="R56" s="91"/>
      <c r="S56" s="91"/>
      <c r="T56" s="91"/>
      <c r="U56" s="90"/>
      <c r="V56" s="91"/>
      <c r="W56" s="92"/>
      <c r="X56" s="89"/>
    </row>
    <row r="57" spans="1:24" ht="16">
      <c r="O57" s="93"/>
      <c r="P57" s="93"/>
      <c r="Q57" s="93"/>
      <c r="R57" s="91"/>
      <c r="S57" s="91"/>
      <c r="T57" s="91"/>
      <c r="U57" s="90"/>
      <c r="V57" s="91"/>
      <c r="W57" s="92"/>
      <c r="X57" s="89"/>
    </row>
    <row r="58" spans="1:24" ht="16">
      <c r="O58" s="93"/>
      <c r="P58" s="93"/>
      <c r="Q58" s="93"/>
      <c r="R58" s="91"/>
      <c r="S58" s="91"/>
      <c r="T58" s="91"/>
      <c r="U58" s="90"/>
      <c r="V58" s="91"/>
      <c r="W58" s="92"/>
      <c r="X58" s="89"/>
    </row>
    <row r="59" spans="1:24" ht="16">
      <c r="O59" s="93"/>
      <c r="P59" s="93"/>
      <c r="Q59" s="93"/>
      <c r="R59" s="91"/>
      <c r="S59" s="91"/>
      <c r="T59" s="91"/>
      <c r="U59" s="90"/>
      <c r="V59" s="91"/>
      <c r="W59" s="92"/>
      <c r="X59" s="89"/>
    </row>
    <row r="60" spans="1:24" ht="16">
      <c r="O60" s="93"/>
      <c r="P60" s="93"/>
      <c r="Q60" s="93"/>
      <c r="R60" s="91"/>
      <c r="S60" s="91"/>
      <c r="T60" s="91"/>
      <c r="U60" s="90"/>
      <c r="V60" s="91"/>
      <c r="W60" s="92"/>
      <c r="X60" s="89"/>
    </row>
    <row r="61" spans="1:24" ht="16">
      <c r="O61" s="93"/>
      <c r="P61" s="93"/>
      <c r="Q61" s="93"/>
      <c r="R61" s="91"/>
      <c r="S61" s="91"/>
      <c r="T61" s="91"/>
      <c r="U61" s="90"/>
      <c r="V61" s="91"/>
      <c r="W61" s="92"/>
      <c r="X61" s="89"/>
    </row>
    <row r="62" spans="1:24" ht="16">
      <c r="O62" s="93"/>
      <c r="P62" s="93"/>
      <c r="Q62" s="93"/>
      <c r="R62" s="91"/>
      <c r="S62" s="91"/>
      <c r="T62" s="91"/>
      <c r="U62" s="90"/>
      <c r="V62" s="91"/>
      <c r="W62" s="92"/>
      <c r="X62" s="89"/>
    </row>
    <row r="63" spans="1:24" ht="16">
      <c r="O63" s="93"/>
      <c r="P63" s="93"/>
      <c r="Q63" s="93"/>
      <c r="R63" s="91"/>
      <c r="S63" s="91"/>
      <c r="T63" s="91"/>
      <c r="U63" s="90"/>
      <c r="V63" s="91"/>
      <c r="W63" s="92"/>
      <c r="X63" s="89"/>
    </row>
    <row r="64" spans="1:24" ht="16">
      <c r="O64" s="93"/>
      <c r="P64" s="93"/>
      <c r="Q64" s="93"/>
      <c r="R64" s="91"/>
      <c r="S64" s="91"/>
      <c r="T64" s="91"/>
      <c r="U64" s="90"/>
      <c r="V64" s="91"/>
      <c r="W64" s="92"/>
      <c r="X64" s="89"/>
    </row>
    <row r="65" spans="1:24" ht="16">
      <c r="O65" s="93"/>
      <c r="P65" s="93"/>
      <c r="Q65" s="93"/>
      <c r="R65" s="91"/>
      <c r="S65" s="91"/>
      <c r="T65" s="91"/>
      <c r="U65" s="90"/>
      <c r="V65" s="91"/>
      <c r="W65" s="92"/>
      <c r="X65" s="89"/>
    </row>
    <row r="66" spans="1:24" ht="16">
      <c r="O66" s="93"/>
      <c r="P66" s="93"/>
      <c r="Q66" s="93"/>
      <c r="R66" s="91"/>
      <c r="S66" s="91"/>
      <c r="T66" s="91"/>
      <c r="U66" s="90"/>
      <c r="V66" s="91"/>
      <c r="W66" s="92"/>
      <c r="X66" s="89"/>
    </row>
    <row r="67" spans="1:24" ht="16">
      <c r="O67" s="93"/>
      <c r="P67" s="93"/>
      <c r="Q67" s="93"/>
      <c r="R67" s="91"/>
      <c r="S67" s="91"/>
      <c r="T67" s="91"/>
      <c r="U67" s="90"/>
      <c r="V67" s="91"/>
      <c r="W67" s="92"/>
      <c r="X67" s="89"/>
    </row>
    <row r="68" spans="1:24" ht="16">
      <c r="O68" s="93"/>
      <c r="P68" s="93"/>
      <c r="Q68" s="93"/>
      <c r="R68" s="91"/>
      <c r="S68" s="91"/>
      <c r="T68" s="91"/>
      <c r="U68" s="90"/>
      <c r="V68" s="91"/>
      <c r="W68" s="92"/>
      <c r="X68" s="89"/>
    </row>
    <row r="69" spans="1:24" ht="16">
      <c r="O69" s="93"/>
      <c r="P69" s="93"/>
      <c r="Q69" s="93"/>
      <c r="R69" s="91"/>
      <c r="S69" s="91"/>
      <c r="T69" s="91"/>
      <c r="U69" s="90"/>
      <c r="V69" s="91"/>
      <c r="W69" s="92"/>
      <c r="X69" s="89"/>
    </row>
    <row r="70" spans="1:24" ht="16">
      <c r="O70" s="93"/>
      <c r="P70" s="93"/>
      <c r="Q70" s="93"/>
      <c r="R70" s="91"/>
      <c r="S70" s="91"/>
      <c r="T70" s="91"/>
      <c r="U70" s="90"/>
      <c r="V70" s="91"/>
      <c r="W70" s="92"/>
      <c r="X70" s="89"/>
    </row>
    <row r="71" spans="1:24" ht="16">
      <c r="O71" s="93"/>
      <c r="P71" s="93"/>
      <c r="Q71" s="93"/>
      <c r="R71" s="91"/>
      <c r="S71" s="91"/>
      <c r="T71" s="91"/>
      <c r="U71" s="90"/>
      <c r="V71" s="91"/>
      <c r="W71" s="92"/>
      <c r="X71" s="89"/>
    </row>
    <row r="72" spans="1:24" ht="16">
      <c r="O72" s="93"/>
      <c r="P72" s="93"/>
      <c r="Q72" s="93"/>
      <c r="R72" s="91"/>
      <c r="S72" s="91"/>
      <c r="T72" s="91"/>
      <c r="U72" s="90"/>
      <c r="V72" s="91"/>
      <c r="W72" s="92"/>
      <c r="X72" s="89"/>
    </row>
    <row r="73" spans="1:24" ht="16">
      <c r="O73" s="93"/>
      <c r="P73" s="93"/>
      <c r="Q73" s="93"/>
      <c r="R73" s="91"/>
      <c r="S73" s="91"/>
      <c r="T73" s="91"/>
      <c r="U73" s="90"/>
      <c r="V73" s="91"/>
      <c r="W73" s="92"/>
      <c r="X73" s="89"/>
    </row>
    <row r="74" spans="1:24" ht="16">
      <c r="O74" s="93"/>
      <c r="P74" s="93"/>
      <c r="Q74" s="93"/>
      <c r="R74" s="91"/>
      <c r="S74" s="91"/>
      <c r="T74" s="91"/>
      <c r="U74" s="90"/>
      <c r="V74" s="91"/>
      <c r="W74" s="92"/>
      <c r="X74" s="89"/>
    </row>
    <row r="75" spans="1:24" ht="16">
      <c r="O75" s="93"/>
      <c r="P75" s="93"/>
      <c r="Q75" s="93"/>
      <c r="R75" s="91"/>
      <c r="S75" s="91"/>
      <c r="T75" s="91"/>
      <c r="U75" s="90"/>
      <c r="V75" s="91"/>
      <c r="W75" s="92"/>
      <c r="X75" s="89"/>
    </row>
    <row r="76" spans="1:24" ht="16">
      <c r="O76" s="93"/>
      <c r="P76" s="93"/>
      <c r="Q76" s="93"/>
      <c r="R76" s="91"/>
      <c r="S76" s="91"/>
      <c r="T76" s="91"/>
      <c r="U76" s="90"/>
      <c r="V76" s="91"/>
      <c r="W76" s="92"/>
      <c r="X76" s="89"/>
    </row>
    <row r="77" spans="1:24" ht="16">
      <c r="O77" s="93"/>
      <c r="P77" s="93"/>
      <c r="Q77" s="93"/>
      <c r="R77" s="91"/>
      <c r="S77" s="91"/>
      <c r="T77" s="91"/>
      <c r="U77" s="90"/>
      <c r="V77" s="91"/>
      <c r="W77" s="92"/>
      <c r="X77" s="89"/>
    </row>
    <row r="78" spans="1:24" ht="16">
      <c r="O78" s="76"/>
      <c r="P78" s="76"/>
      <c r="Q78" s="76"/>
      <c r="U78" s="88">
        <f>E79</f>
        <v>0</v>
      </c>
      <c r="W78" s="89" t="e">
        <f>U78/U82</f>
        <v>#REF!</v>
      </c>
      <c r="X78" s="89"/>
    </row>
    <row r="79" spans="1:24">
      <c r="W79" s="89" t="e">
        <f>SUM(W13:W78)</f>
        <v>#REF!</v>
      </c>
      <c r="X79" s="89"/>
    </row>
    <row r="80" spans="1:24">
      <c r="A80" s="71"/>
      <c r="W80" s="89"/>
      <c r="X80" s="89"/>
    </row>
    <row r="81" spans="1:24">
      <c r="A81" s="71"/>
      <c r="W81" s="89"/>
      <c r="X81" s="89"/>
    </row>
    <row r="82" spans="1:24">
      <c r="U82" s="88" t="e">
        <f>SUM(U13:U81)</f>
        <v>#REF!</v>
      </c>
      <c r="W82" s="89"/>
      <c r="X82" s="89"/>
    </row>
    <row r="88" spans="1:24">
      <c r="A88" s="71"/>
    </row>
    <row r="89" spans="1:24">
      <c r="A89" s="4"/>
      <c r="H89" s="87"/>
      <c r="I89" s="63"/>
    </row>
    <row r="90" spans="1:24" ht="16">
      <c r="A90" s="4"/>
      <c r="D90" s="76"/>
      <c r="E90" s="77"/>
      <c r="H90" s="87"/>
      <c r="I90" s="63"/>
    </row>
    <row r="91" spans="1:24" ht="16">
      <c r="A91" s="4"/>
      <c r="D91" s="76"/>
      <c r="E91" s="77"/>
      <c r="H91" s="87"/>
      <c r="I91" s="63"/>
    </row>
    <row r="92" spans="1:24" ht="17" customHeight="1">
      <c r="B92" s="76"/>
      <c r="D92" s="80"/>
      <c r="E92" s="77"/>
      <c r="F92" s="76"/>
      <c r="G92" s="62"/>
      <c r="H92" s="77"/>
      <c r="I92" s="72"/>
    </row>
    <row r="93" spans="1:24" ht="17" customHeight="1">
      <c r="C93" s="75"/>
      <c r="D93" s="80"/>
      <c r="E93" s="80"/>
      <c r="F93" s="61"/>
      <c r="G93" s="62"/>
      <c r="H93" s="62"/>
      <c r="I93" s="63"/>
    </row>
    <row r="94" spans="1:24" ht="17" customHeight="1">
      <c r="B94" s="76"/>
      <c r="D94" s="43"/>
      <c r="E94" s="77"/>
      <c r="F94" s="76"/>
      <c r="G94" s="62"/>
      <c r="H94" s="77"/>
      <c r="I94" s="72"/>
    </row>
    <row r="95" spans="1:24" ht="33" customHeight="1">
      <c r="D95" s="96"/>
      <c r="E95" s="77"/>
      <c r="F95" s="61"/>
      <c r="G95" s="62"/>
      <c r="H95" s="62"/>
      <c r="I95" s="63"/>
    </row>
    <row r="96" spans="1:24">
      <c r="A96" s="71"/>
    </row>
    <row r="97" spans="1:9">
      <c r="A97" s="71"/>
    </row>
    <row r="100" spans="1:9">
      <c r="H100" s="62"/>
      <c r="I100" s="63"/>
    </row>
    <row r="101" spans="1:9">
      <c r="H101" s="62"/>
      <c r="I101" s="63"/>
    </row>
    <row r="102" spans="1:9">
      <c r="H102" s="62"/>
      <c r="I102" s="63"/>
    </row>
    <row r="103" spans="1:9">
      <c r="H103" s="62"/>
      <c r="I103" s="63"/>
    </row>
    <row r="104" spans="1:9">
      <c r="H104" s="62"/>
      <c r="I104" s="63"/>
    </row>
    <row r="105" spans="1:9" ht="18">
      <c r="A105" s="73"/>
      <c r="H105" s="62"/>
      <c r="I105" s="63"/>
    </row>
    <row r="106" spans="1:9" ht="18">
      <c r="A106" s="74"/>
      <c r="H106" s="62"/>
      <c r="I106" s="63"/>
    </row>
    <row r="107" spans="1:9">
      <c r="H107" s="62"/>
      <c r="I107" s="63"/>
    </row>
  </sheetData>
  <mergeCells count="12">
    <mergeCell ref="A1:J1"/>
    <mergeCell ref="A5:I5"/>
    <mergeCell ref="A6:I6"/>
    <mergeCell ref="A10:I10"/>
    <mergeCell ref="A2:H2"/>
    <mergeCell ref="A3:I3"/>
    <mergeCell ref="A4:I4"/>
    <mergeCell ref="C32:D32"/>
    <mergeCell ref="C35:D35"/>
    <mergeCell ref="C36:D36"/>
    <mergeCell ref="C33:D33"/>
    <mergeCell ref="C34:D34"/>
  </mergeCells>
  <phoneticPr fontId="10" type="noConversion"/>
  <printOptions gridLines="1"/>
  <pageMargins left="0.7" right="0.7" top="0.75" bottom="0.75" header="0.3" footer="0.3"/>
  <pageSetup scale="31" orientation="portrait" r:id="rId1"/>
  <headerFooter>
    <oddHeader>&amp;L&amp;G</oddHeader>
  </headerFooter>
  <rowBreaks count="1" manualBreakCount="1">
    <brk id="63" max="13" man="1"/>
  </rowBreaks>
  <colBreaks count="1" manualBreakCount="1">
    <brk id="10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P226"/>
  <sheetViews>
    <sheetView topLeftCell="A12" zoomScaleNormal="100" zoomScaleSheetLayoutView="100" workbookViewId="0">
      <selection activeCell="H141" sqref="H141"/>
    </sheetView>
  </sheetViews>
  <sheetFormatPr baseColWidth="10" defaultColWidth="8.83203125" defaultRowHeight="13"/>
  <cols>
    <col min="2" max="2" width="43.6640625" customWidth="1"/>
    <col min="3" max="3" width="4.83203125" customWidth="1"/>
    <col min="4" max="4" width="9.6640625" customWidth="1"/>
    <col min="5" max="5" width="6.83203125" customWidth="1"/>
    <col min="6" max="6" width="15.5" customWidth="1"/>
    <col min="7" max="7" width="16.5" customWidth="1"/>
    <col min="8" max="8" width="17.33203125" customWidth="1"/>
    <col min="9" max="9" width="22.5" customWidth="1"/>
    <col min="10" max="10" width="17.5" customWidth="1"/>
    <col min="11" max="11" width="15.33203125" customWidth="1"/>
    <col min="12" max="12" width="15.1640625" customWidth="1"/>
    <col min="13" max="13" width="16.5" customWidth="1"/>
    <col min="14" max="14" width="17.6640625" customWidth="1"/>
    <col min="15" max="15" width="19" customWidth="1"/>
    <col min="16" max="16" width="17.1640625" customWidth="1"/>
    <col min="17" max="17" width="21.5" customWidth="1"/>
    <col min="18" max="19" width="16" customWidth="1"/>
    <col min="20" max="20" width="17.6640625" customWidth="1"/>
    <col min="21" max="21" width="18.5" customWidth="1"/>
    <col min="22" max="23" width="17.33203125" customWidth="1"/>
    <col min="26" max="26" width="20.1640625" customWidth="1"/>
  </cols>
  <sheetData>
    <row r="1" spans="1:250" ht="16" customHeight="1">
      <c r="A1" s="158" t="s">
        <v>57</v>
      </c>
      <c r="B1" s="154" t="s">
        <v>58</v>
      </c>
      <c r="C1" s="155"/>
      <c r="D1" s="158" t="s">
        <v>59</v>
      </c>
      <c r="E1" s="158" t="s">
        <v>60</v>
      </c>
      <c r="F1" s="153" t="s">
        <v>61</v>
      </c>
      <c r="G1" s="153" t="s">
        <v>62</v>
      </c>
      <c r="H1" s="153" t="s">
        <v>63</v>
      </c>
      <c r="I1" s="59"/>
      <c r="J1" s="5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</row>
    <row r="2" spans="1:250" ht="16" customHeight="1">
      <c r="A2" s="158"/>
      <c r="B2" s="156"/>
      <c r="C2" s="157"/>
      <c r="D2" s="158"/>
      <c r="E2" s="158"/>
      <c r="F2" s="153"/>
      <c r="G2" s="153"/>
      <c r="H2" s="153"/>
      <c r="I2" s="59"/>
      <c r="J2" s="5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</row>
    <row r="3" spans="1:250" ht="15" customHeight="1">
      <c r="A3" s="115" t="s">
        <v>64</v>
      </c>
      <c r="B3" s="116"/>
      <c r="C3" s="117"/>
      <c r="D3" s="135"/>
      <c r="E3" s="118"/>
      <c r="F3" s="119"/>
      <c r="G3" s="120"/>
      <c r="H3" s="120"/>
      <c r="I3" s="7"/>
      <c r="J3" s="7"/>
      <c r="K3" s="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pans="1:250" ht="15" customHeight="1">
      <c r="A4" s="16"/>
      <c r="B4" s="48"/>
      <c r="C4" s="52"/>
      <c r="D4" s="136"/>
      <c r="E4" s="17"/>
      <c r="F4" s="18"/>
      <c r="G4" s="19"/>
      <c r="H4" s="19"/>
      <c r="I4" s="7"/>
      <c r="J4" s="7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</row>
    <row r="5" spans="1:250" ht="15" customHeight="1">
      <c r="A5" s="9"/>
      <c r="B5" s="49" t="s">
        <v>65</v>
      </c>
      <c r="C5" s="53"/>
      <c r="D5" s="10">
        <v>1</v>
      </c>
      <c r="E5" s="13" t="s">
        <v>66</v>
      </c>
      <c r="F5" s="11">
        <f>H213*0.07</f>
        <v>312557.44030000002</v>
      </c>
      <c r="G5" s="39">
        <f>F5*D5</f>
        <v>312557.44030000002</v>
      </c>
      <c r="H5" s="11"/>
      <c r="J5" s="7"/>
      <c r="K5" s="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</row>
    <row r="6" spans="1:250" ht="14" thickBot="1">
      <c r="A6" s="3"/>
      <c r="B6" s="3"/>
      <c r="C6" s="3"/>
      <c r="D6" s="3"/>
      <c r="E6" s="3"/>
      <c r="F6" s="3"/>
      <c r="G6" s="3"/>
      <c r="H6" s="3"/>
    </row>
    <row r="7" spans="1:250" ht="15" customHeight="1" thickTop="1">
      <c r="A7" s="9"/>
      <c r="B7" s="49"/>
      <c r="C7" s="53"/>
      <c r="D7" s="10"/>
      <c r="E7" s="13"/>
      <c r="F7" s="25"/>
      <c r="G7" s="26" t="s">
        <v>67</v>
      </c>
      <c r="H7" s="27">
        <f>SUM(G4:G6)</f>
        <v>312557.44030000002</v>
      </c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</row>
    <row r="8" spans="1:250" ht="15" customHeight="1">
      <c r="A8" s="31"/>
      <c r="B8" s="47"/>
      <c r="C8" s="51"/>
      <c r="D8" s="20"/>
      <c r="E8" s="32"/>
      <c r="F8" s="21"/>
      <c r="G8" s="21"/>
      <c r="H8" s="21"/>
      <c r="J8" s="7"/>
      <c r="K8" s="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</row>
    <row r="9" spans="1:250" ht="15" customHeight="1">
      <c r="A9" s="30" t="s">
        <v>68</v>
      </c>
      <c r="B9" s="33"/>
      <c r="C9" s="34"/>
      <c r="D9" s="34"/>
      <c r="E9" s="35"/>
      <c r="F9" s="36"/>
      <c r="G9" s="37"/>
      <c r="H9" s="38"/>
      <c r="I9" s="7"/>
      <c r="J9" s="7"/>
      <c r="K9" s="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</row>
    <row r="10" spans="1:250" ht="15" customHeight="1">
      <c r="A10" s="22"/>
      <c r="B10" s="48"/>
      <c r="C10" s="52"/>
      <c r="D10" s="17"/>
      <c r="E10" s="23"/>
      <c r="F10" s="19"/>
      <c r="G10" s="11"/>
      <c r="H10" s="19"/>
      <c r="J10" s="7"/>
      <c r="K10" s="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</row>
    <row r="11" spans="1:250" ht="14">
      <c r="A11" s="22"/>
      <c r="B11" s="110" t="s">
        <v>69</v>
      </c>
      <c r="C11" s="52"/>
      <c r="D11" s="10">
        <v>1</v>
      </c>
      <c r="E11" s="23" t="s">
        <v>70</v>
      </c>
      <c r="F11" s="19">
        <v>15100</v>
      </c>
      <c r="G11" s="11">
        <f>D11*F11</f>
        <v>15100</v>
      </c>
      <c r="H11" s="19"/>
      <c r="J11" s="7"/>
      <c r="K11" s="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</row>
    <row r="12" spans="1:250" ht="15" thickBot="1">
      <c r="A12" s="12"/>
      <c r="B12" s="49"/>
      <c r="C12" s="53"/>
      <c r="D12" s="10"/>
      <c r="E12" s="13"/>
      <c r="F12" s="19"/>
      <c r="G12" s="19"/>
      <c r="H12" s="19"/>
      <c r="J12" s="7"/>
      <c r="K12" s="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</row>
    <row r="13" spans="1:250" ht="15" thickTop="1">
      <c r="A13" s="9"/>
      <c r="B13" s="49"/>
      <c r="C13" s="53"/>
      <c r="D13" s="10"/>
      <c r="E13" s="13"/>
      <c r="F13" s="25"/>
      <c r="G13" s="26" t="s">
        <v>71</v>
      </c>
      <c r="H13" s="27">
        <f>SUM(G11:G12)</f>
        <v>15100</v>
      </c>
      <c r="J13" s="7"/>
      <c r="K13" s="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</row>
    <row r="14" spans="1:250" ht="15" customHeight="1">
      <c r="A14" s="28"/>
      <c r="B14" s="50"/>
      <c r="C14" s="54"/>
      <c r="D14" s="121"/>
      <c r="E14" s="29"/>
      <c r="F14" s="24"/>
      <c r="G14" s="24"/>
      <c r="H14" s="24"/>
      <c r="J14" s="7"/>
      <c r="K14" s="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</row>
    <row r="15" spans="1:250" ht="15" customHeight="1">
      <c r="A15" s="122" t="s">
        <v>72</v>
      </c>
      <c r="B15" s="123"/>
      <c r="C15" s="124"/>
      <c r="D15" s="125"/>
      <c r="E15" s="126"/>
      <c r="F15" s="127"/>
      <c r="G15" s="128"/>
      <c r="H15" s="129"/>
      <c r="J15" s="7"/>
      <c r="K15" s="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</row>
    <row r="16" spans="1:250" ht="15" customHeight="1">
      <c r="A16" s="55"/>
      <c r="B16" s="56"/>
      <c r="C16" s="3"/>
      <c r="D16" s="17"/>
      <c r="E16" s="5"/>
      <c r="F16" s="6"/>
      <c r="G16" s="7"/>
      <c r="H16" s="57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</row>
    <row r="17" spans="1:250" ht="15" customHeight="1">
      <c r="A17" s="12"/>
      <c r="B17" s="49" t="s">
        <v>73</v>
      </c>
      <c r="C17" s="53"/>
      <c r="D17" s="10">
        <v>1</v>
      </c>
      <c r="E17" s="13" t="s">
        <v>74</v>
      </c>
      <c r="F17" s="11">
        <v>170</v>
      </c>
      <c r="G17" s="11">
        <f t="shared" ref="G17:G22" si="0">D17*F17</f>
        <v>170</v>
      </c>
      <c r="H17" s="11"/>
      <c r="J17" s="7"/>
      <c r="K17" s="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</row>
    <row r="18" spans="1:250" ht="15" customHeight="1">
      <c r="A18" s="12"/>
      <c r="B18" s="49" t="s">
        <v>75</v>
      </c>
      <c r="C18" s="53"/>
      <c r="D18" s="10">
        <v>1</v>
      </c>
      <c r="E18" s="13" t="s">
        <v>76</v>
      </c>
      <c r="F18" s="11">
        <v>12</v>
      </c>
      <c r="G18" s="11">
        <f t="shared" si="0"/>
        <v>12</v>
      </c>
      <c r="H18" s="11"/>
      <c r="I18" s="7"/>
      <c r="J18" s="7"/>
      <c r="K18" s="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</row>
    <row r="19" spans="1:250" ht="15" customHeight="1">
      <c r="A19" s="12"/>
      <c r="B19" s="49" t="s">
        <v>77</v>
      </c>
      <c r="C19" s="53"/>
      <c r="D19" s="10">
        <v>1</v>
      </c>
      <c r="E19" s="13" t="s">
        <v>74</v>
      </c>
      <c r="F19" s="11">
        <v>250</v>
      </c>
      <c r="G19" s="11">
        <f t="shared" si="0"/>
        <v>250</v>
      </c>
      <c r="H19" s="11"/>
      <c r="I19" s="7"/>
      <c r="J19" s="7"/>
      <c r="K19" s="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</row>
    <row r="20" spans="1:250" ht="15" customHeight="1">
      <c r="A20" s="12"/>
      <c r="B20" s="49" t="s">
        <v>78</v>
      </c>
      <c r="C20" s="53"/>
      <c r="D20" s="10">
        <v>1</v>
      </c>
      <c r="E20" s="13" t="s">
        <v>74</v>
      </c>
      <c r="F20" s="11">
        <v>250</v>
      </c>
      <c r="G20" s="11">
        <f t="shared" si="0"/>
        <v>250</v>
      </c>
      <c r="H20" s="11"/>
      <c r="J20" s="7"/>
      <c r="K20" s="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</row>
    <row r="21" spans="1:250" ht="15" customHeight="1">
      <c r="A21" s="12"/>
      <c r="B21" s="49" t="s">
        <v>79</v>
      </c>
      <c r="C21" s="53"/>
      <c r="D21" s="10">
        <v>1</v>
      </c>
      <c r="E21" s="13" t="s">
        <v>76</v>
      </c>
      <c r="F21" s="11">
        <v>6.2</v>
      </c>
      <c r="G21" s="11">
        <f t="shared" si="0"/>
        <v>6.2</v>
      </c>
      <c r="H21" s="11"/>
      <c r="J21" s="7"/>
      <c r="K21" s="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</row>
    <row r="22" spans="1:250" ht="15" customHeight="1">
      <c r="A22" s="12"/>
      <c r="B22" s="49" t="s">
        <v>80</v>
      </c>
      <c r="C22" s="53"/>
      <c r="D22" s="10">
        <v>1</v>
      </c>
      <c r="E22" s="13" t="s">
        <v>76</v>
      </c>
      <c r="F22" s="11">
        <v>6.5</v>
      </c>
      <c r="G22" s="11">
        <f t="shared" si="0"/>
        <v>6.5</v>
      </c>
      <c r="H22" s="11"/>
      <c r="J22" s="7"/>
      <c r="K22" s="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</row>
    <row r="23" spans="1:250" ht="15" customHeight="1" thickBot="1">
      <c r="A23" s="12"/>
      <c r="B23" s="49"/>
      <c r="C23" s="53"/>
      <c r="D23" s="10"/>
      <c r="E23" s="13"/>
      <c r="F23" s="11"/>
      <c r="G23" s="11"/>
      <c r="H23" s="11"/>
      <c r="J23" s="7"/>
      <c r="K23" s="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</row>
    <row r="24" spans="1:250" ht="15" customHeight="1" thickTop="1">
      <c r="A24" s="9"/>
      <c r="B24" s="49"/>
      <c r="C24" s="53"/>
      <c r="D24" s="10"/>
      <c r="E24" s="13"/>
      <c r="F24" s="25"/>
      <c r="G24" s="26" t="s">
        <v>81</v>
      </c>
      <c r="H24" s="27">
        <f>SUM(G17:G23)</f>
        <v>694.7</v>
      </c>
      <c r="J24" s="7"/>
      <c r="K24" s="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</row>
    <row r="25" spans="1:250" ht="15" customHeight="1">
      <c r="A25" s="28"/>
      <c r="B25" s="50"/>
      <c r="C25" s="54"/>
      <c r="D25" s="121"/>
      <c r="E25" s="29"/>
      <c r="F25" s="24"/>
      <c r="G25" s="24"/>
      <c r="H25" s="24"/>
      <c r="J25" s="7"/>
      <c r="K25" s="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</row>
    <row r="26" spans="1:250" ht="15" customHeight="1">
      <c r="A26" s="122" t="s">
        <v>82</v>
      </c>
      <c r="B26" s="123"/>
      <c r="C26" s="124"/>
      <c r="D26" s="125"/>
      <c r="E26" s="126"/>
      <c r="F26" s="127"/>
      <c r="G26" s="128"/>
      <c r="H26" s="129"/>
      <c r="J26" s="7"/>
      <c r="K26" s="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</row>
    <row r="27" spans="1:250" ht="15" customHeight="1">
      <c r="A27" s="55"/>
      <c r="B27" s="56"/>
      <c r="C27" s="3"/>
      <c r="D27" s="17"/>
      <c r="E27" s="5"/>
      <c r="F27" s="6"/>
      <c r="G27" s="7"/>
      <c r="H27" s="57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</row>
    <row r="28" spans="1:250" ht="15" customHeight="1" thickBot="1">
      <c r="A28" s="12"/>
      <c r="B28" s="3" t="s">
        <v>83</v>
      </c>
      <c r="C28" s="53"/>
      <c r="D28" s="10">
        <v>0</v>
      </c>
      <c r="E28" s="13" t="s">
        <v>76</v>
      </c>
      <c r="F28" s="11">
        <v>22</v>
      </c>
      <c r="G28" s="11">
        <f>D28*F28</f>
        <v>0</v>
      </c>
      <c r="H28" s="11"/>
      <c r="J28" s="7"/>
      <c r="K28" s="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</row>
    <row r="29" spans="1:250" ht="15" customHeight="1" thickTop="1">
      <c r="A29" s="9"/>
      <c r="B29" s="49"/>
      <c r="C29" s="53"/>
      <c r="D29" s="10"/>
      <c r="E29" s="13"/>
      <c r="F29" s="25"/>
      <c r="G29" s="26" t="s">
        <v>84</v>
      </c>
      <c r="H29" s="27">
        <f>SUM(G28:G28)</f>
        <v>0</v>
      </c>
      <c r="I29" s="7"/>
      <c r="J29" s="7"/>
      <c r="K29" s="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</row>
    <row r="30" spans="1:250" ht="15" customHeight="1">
      <c r="A30" s="28"/>
      <c r="B30" s="50"/>
      <c r="C30" s="54"/>
      <c r="D30" s="121"/>
      <c r="E30" s="29"/>
      <c r="F30" s="24"/>
      <c r="G30" s="24"/>
      <c r="H30" s="24"/>
      <c r="I30" s="7"/>
      <c r="J30" s="7"/>
      <c r="K30" s="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</row>
    <row r="31" spans="1:250" s="3" customFormat="1" ht="15" customHeight="1">
      <c r="A31" s="122" t="s">
        <v>85</v>
      </c>
      <c r="B31" s="123"/>
      <c r="C31" s="124"/>
      <c r="D31" s="130"/>
      <c r="E31" s="126"/>
      <c r="F31" s="127"/>
      <c r="G31" s="128"/>
      <c r="H31" s="129"/>
      <c r="J31" s="7"/>
      <c r="K31" s="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</row>
    <row r="32" spans="1:250" ht="15" customHeight="1">
      <c r="A32" s="22"/>
      <c r="B32" s="48"/>
      <c r="C32" s="52"/>
      <c r="D32" s="17"/>
      <c r="E32" s="23"/>
      <c r="F32" s="19"/>
      <c r="G32" s="19"/>
      <c r="H32" s="19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</row>
    <row r="33" spans="1:250" ht="15" customHeight="1">
      <c r="A33" s="12"/>
      <c r="B33" s="49" t="s">
        <v>86</v>
      </c>
      <c r="C33" s="53"/>
      <c r="D33" s="10">
        <v>1</v>
      </c>
      <c r="E33" s="13" t="s">
        <v>70</v>
      </c>
      <c r="F33" s="11">
        <v>34000</v>
      </c>
      <c r="G33" s="11">
        <f t="shared" ref="G33:G39" si="1">D33*F33</f>
        <v>34000</v>
      </c>
      <c r="H33" s="11"/>
      <c r="J33" s="7"/>
      <c r="K33" s="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</row>
    <row r="34" spans="1:250" ht="15" customHeight="1">
      <c r="A34" s="12"/>
      <c r="B34" s="49" t="s">
        <v>87</v>
      </c>
      <c r="C34" s="53"/>
      <c r="D34" s="10">
        <v>1</v>
      </c>
      <c r="E34" s="13" t="s">
        <v>70</v>
      </c>
      <c r="F34" s="11">
        <v>470000</v>
      </c>
      <c r="G34" s="11">
        <f t="shared" si="1"/>
        <v>470000</v>
      </c>
      <c r="H34" s="11"/>
      <c r="I34" s="7"/>
      <c r="J34" s="7"/>
      <c r="K34" s="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</row>
    <row r="35" spans="1:250" ht="15" customHeight="1">
      <c r="A35" s="12"/>
      <c r="B35" s="49" t="s">
        <v>88</v>
      </c>
      <c r="C35" s="53"/>
      <c r="D35" s="10">
        <v>1</v>
      </c>
      <c r="E35" s="13" t="s">
        <v>70</v>
      </c>
      <c r="F35" s="11">
        <v>297000</v>
      </c>
      <c r="G35" s="11">
        <f>D35*F35</f>
        <v>297000</v>
      </c>
      <c r="H35" s="11"/>
      <c r="I35" s="43"/>
      <c r="J35" s="7"/>
      <c r="K35" s="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</row>
    <row r="36" spans="1:250" ht="15" customHeight="1">
      <c r="A36" s="12"/>
      <c r="B36" s="110" t="s">
        <v>89</v>
      </c>
      <c r="C36" s="53"/>
      <c r="D36" s="10">
        <v>1</v>
      </c>
      <c r="E36" s="13"/>
      <c r="F36" s="11">
        <v>3.2</v>
      </c>
      <c r="G36" s="11">
        <f t="shared" si="1"/>
        <v>3.2</v>
      </c>
      <c r="H36" s="11"/>
      <c r="J36" s="7"/>
      <c r="K36" s="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</row>
    <row r="37" spans="1:250" ht="15" customHeight="1">
      <c r="A37" s="12"/>
      <c r="B37" s="49" t="s">
        <v>90</v>
      </c>
      <c r="C37" s="53"/>
      <c r="D37" s="10">
        <v>1</v>
      </c>
      <c r="E37" s="13" t="s">
        <v>91</v>
      </c>
      <c r="F37" s="11">
        <v>41000</v>
      </c>
      <c r="G37" s="11">
        <f t="shared" si="1"/>
        <v>41000</v>
      </c>
      <c r="H37" s="11"/>
      <c r="J37" s="7"/>
      <c r="K37" s="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</row>
    <row r="38" spans="1:250" ht="15" customHeight="1">
      <c r="A38" s="12"/>
      <c r="B38" s="49" t="s">
        <v>92</v>
      </c>
      <c r="C38" s="53"/>
      <c r="D38" s="10">
        <v>1</v>
      </c>
      <c r="E38" s="13" t="s">
        <v>70</v>
      </c>
      <c r="F38" s="11">
        <v>0.8</v>
      </c>
      <c r="G38" s="11">
        <f t="shared" si="1"/>
        <v>0.8</v>
      </c>
      <c r="H38" s="11"/>
      <c r="J38" s="7"/>
      <c r="K38" s="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</row>
    <row r="39" spans="1:250" ht="19.5" customHeight="1" thickBot="1">
      <c r="A39" s="12"/>
      <c r="B39" s="49" t="s">
        <v>93</v>
      </c>
      <c r="C39" s="53"/>
      <c r="D39" s="10">
        <v>0</v>
      </c>
      <c r="E39" s="13" t="s">
        <v>70</v>
      </c>
      <c r="F39" s="11">
        <v>17000</v>
      </c>
      <c r="G39" s="11">
        <f t="shared" si="1"/>
        <v>0</v>
      </c>
      <c r="H39" s="11"/>
      <c r="J39" s="7"/>
      <c r="K39" s="7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</row>
    <row r="40" spans="1:250" s="3" customFormat="1" ht="15" customHeight="1" thickTop="1">
      <c r="A40" s="9"/>
      <c r="B40" s="49"/>
      <c r="C40" s="53"/>
      <c r="D40" s="10"/>
      <c r="E40" s="13"/>
      <c r="F40" s="25"/>
      <c r="G40" s="26" t="s">
        <v>94</v>
      </c>
      <c r="H40" s="27">
        <f>SUM(G33:G39)</f>
        <v>842004</v>
      </c>
      <c r="J40" s="7"/>
      <c r="K40" s="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</row>
    <row r="41" spans="1:250" s="3" customFormat="1" ht="15" customHeight="1">
      <c r="A41" s="28"/>
      <c r="B41" s="50"/>
      <c r="C41" s="54"/>
      <c r="D41" s="121"/>
      <c r="E41" s="29"/>
      <c r="F41" s="24"/>
      <c r="G41" s="24"/>
      <c r="H41" s="24"/>
      <c r="J41" s="7"/>
      <c r="K41" s="7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</row>
    <row r="42" spans="1:250" s="3" customFormat="1" ht="15" customHeight="1">
      <c r="A42" s="122" t="s">
        <v>95</v>
      </c>
      <c r="B42" s="123"/>
      <c r="C42" s="124"/>
      <c r="D42" s="125"/>
      <c r="E42" s="126"/>
      <c r="F42" s="127"/>
      <c r="G42" s="128"/>
      <c r="H42" s="129"/>
      <c r="J42" s="7"/>
      <c r="K42" s="7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</row>
    <row r="43" spans="1:250" ht="15" customHeight="1">
      <c r="A43" s="22"/>
      <c r="B43" s="48"/>
      <c r="C43" s="52"/>
      <c r="D43" s="17"/>
      <c r="E43" s="23"/>
      <c r="F43" s="19"/>
      <c r="G43" s="19"/>
      <c r="H43" s="19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</row>
    <row r="44" spans="1:250" ht="15" customHeight="1">
      <c r="A44" s="12"/>
      <c r="B44" s="49" t="s">
        <v>96</v>
      </c>
      <c r="C44" s="53"/>
      <c r="D44" s="10">
        <v>1</v>
      </c>
      <c r="E44" s="13" t="s">
        <v>76</v>
      </c>
      <c r="F44" s="11">
        <v>1.65</v>
      </c>
      <c r="G44" s="11">
        <f>D44*F44</f>
        <v>1.65</v>
      </c>
      <c r="H44" s="11"/>
      <c r="I44" s="43"/>
      <c r="J44" s="7"/>
      <c r="K44" s="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</row>
    <row r="45" spans="1:250" ht="15" customHeight="1">
      <c r="A45" s="12"/>
      <c r="B45" s="49" t="s">
        <v>97</v>
      </c>
      <c r="C45" s="53"/>
      <c r="D45" s="10">
        <v>1</v>
      </c>
      <c r="E45" s="13" t="s">
        <v>66</v>
      </c>
      <c r="F45" s="11">
        <v>5000</v>
      </c>
      <c r="G45" s="11">
        <f t="shared" ref="G45:G50" si="2">D45*F45</f>
        <v>5000</v>
      </c>
      <c r="H45" s="11"/>
      <c r="I45" s="7"/>
      <c r="J45" s="7"/>
      <c r="K45" s="7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</row>
    <row r="46" spans="1:250" ht="15" customHeight="1">
      <c r="A46" s="12"/>
      <c r="B46" s="49" t="s">
        <v>98</v>
      </c>
      <c r="C46" s="53"/>
      <c r="D46" s="10">
        <v>1</v>
      </c>
      <c r="E46" s="13" t="s">
        <v>70</v>
      </c>
      <c r="F46" s="11">
        <v>800</v>
      </c>
      <c r="G46" s="11">
        <f t="shared" si="2"/>
        <v>800</v>
      </c>
      <c r="H46" s="11"/>
      <c r="J46" s="7"/>
      <c r="K46" s="7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</row>
    <row r="47" spans="1:250" ht="15" customHeight="1">
      <c r="A47" s="12"/>
      <c r="B47" s="49" t="s">
        <v>99</v>
      </c>
      <c r="C47" s="53"/>
      <c r="D47" s="10">
        <v>1</v>
      </c>
      <c r="E47" s="13" t="s">
        <v>100</v>
      </c>
      <c r="F47" s="11">
        <v>505</v>
      </c>
      <c r="G47" s="11">
        <f t="shared" si="2"/>
        <v>505</v>
      </c>
      <c r="H47" s="11"/>
      <c r="I47" s="43"/>
      <c r="L47" s="82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</row>
    <row r="48" spans="1:250" ht="15" customHeight="1">
      <c r="A48" s="12"/>
      <c r="B48" s="49" t="s">
        <v>101</v>
      </c>
      <c r="C48" s="53"/>
      <c r="D48" s="10">
        <v>1</v>
      </c>
      <c r="E48" s="13" t="s">
        <v>100</v>
      </c>
      <c r="F48" s="11">
        <v>278</v>
      </c>
      <c r="G48" s="11">
        <f t="shared" si="2"/>
        <v>278</v>
      </c>
      <c r="H48" s="11"/>
      <c r="I48" s="43"/>
      <c r="L48" s="82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</row>
    <row r="49" spans="1:250" ht="15" customHeight="1">
      <c r="A49" s="12"/>
      <c r="B49" s="49" t="s">
        <v>102</v>
      </c>
      <c r="C49" s="53"/>
      <c r="D49" s="10">
        <v>1</v>
      </c>
      <c r="E49" s="13" t="s">
        <v>100</v>
      </c>
      <c r="F49" s="11">
        <v>205</v>
      </c>
      <c r="G49" s="11">
        <f t="shared" si="2"/>
        <v>205</v>
      </c>
      <c r="H49" s="11"/>
      <c r="L49" s="82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</row>
    <row r="50" spans="1:250" ht="15" customHeight="1" thickBot="1">
      <c r="A50" s="12"/>
      <c r="B50" s="49" t="s">
        <v>103</v>
      </c>
      <c r="C50" s="53"/>
      <c r="D50" s="10">
        <v>1</v>
      </c>
      <c r="E50" s="13" t="s">
        <v>100</v>
      </c>
      <c r="F50" s="11">
        <v>162</v>
      </c>
      <c r="G50" s="11">
        <f t="shared" si="2"/>
        <v>162</v>
      </c>
      <c r="H50" s="11"/>
      <c r="L50" s="82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</row>
    <row r="51" spans="1:250" ht="15" customHeight="1" thickTop="1">
      <c r="A51" s="9"/>
      <c r="B51" s="49"/>
      <c r="C51" s="53"/>
      <c r="D51" s="10"/>
      <c r="E51" s="13"/>
      <c r="F51" s="25"/>
      <c r="G51" s="26" t="s">
        <v>104</v>
      </c>
      <c r="H51" s="27">
        <f>SUM(G44:G50)</f>
        <v>6951.65</v>
      </c>
      <c r="I51" s="43"/>
      <c r="L51" s="82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</row>
    <row r="52" spans="1:250" ht="15" customHeight="1">
      <c r="A52" s="28"/>
      <c r="B52" s="50"/>
      <c r="C52" s="54"/>
      <c r="D52" s="121"/>
      <c r="E52" s="29"/>
      <c r="F52" s="24"/>
      <c r="G52" s="24"/>
      <c r="H52" s="24"/>
      <c r="L52" s="82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</row>
    <row r="53" spans="1:250" ht="15" customHeight="1">
      <c r="A53" s="122" t="s">
        <v>105</v>
      </c>
      <c r="B53" s="123"/>
      <c r="C53" s="124"/>
      <c r="D53" s="125"/>
      <c r="E53" s="126"/>
      <c r="F53" s="127"/>
      <c r="G53" s="128"/>
      <c r="H53" s="129"/>
      <c r="L53" s="82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</row>
    <row r="54" spans="1:250" ht="15" customHeight="1">
      <c r="A54" s="22"/>
      <c r="B54" s="48"/>
      <c r="C54" s="52"/>
      <c r="D54" s="17"/>
      <c r="E54" s="23"/>
      <c r="F54" s="19"/>
      <c r="G54" s="19"/>
      <c r="H54" s="19"/>
      <c r="K54" s="84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1"/>
      <c r="Y54" s="1"/>
      <c r="Z54" s="8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</row>
    <row r="55" spans="1:250" ht="15" customHeight="1">
      <c r="A55" s="12"/>
      <c r="B55" s="49" t="s">
        <v>106</v>
      </c>
      <c r="C55" s="53"/>
      <c r="D55" s="10">
        <v>1</v>
      </c>
      <c r="E55" s="13" t="s">
        <v>66</v>
      </c>
      <c r="F55" s="11">
        <v>7300</v>
      </c>
      <c r="G55" s="11">
        <f t="shared" ref="G55:G66" si="3">D55*F55</f>
        <v>7300</v>
      </c>
      <c r="H55" s="11"/>
      <c r="K55" s="7"/>
      <c r="L55" s="7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</row>
    <row r="56" spans="1:250" ht="15" customHeight="1">
      <c r="A56" s="12"/>
      <c r="B56" s="49" t="s">
        <v>107</v>
      </c>
      <c r="C56" s="53"/>
      <c r="D56" s="10">
        <v>1</v>
      </c>
      <c r="E56" s="13" t="s">
        <v>66</v>
      </c>
      <c r="F56" s="11">
        <v>0.61</v>
      </c>
      <c r="G56" s="11">
        <f>D56*F56</f>
        <v>0.61</v>
      </c>
      <c r="H56" s="11"/>
      <c r="I56" s="7"/>
      <c r="J56" s="7"/>
      <c r="K56" s="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</row>
    <row r="57" spans="1:250" ht="15" customHeight="1">
      <c r="A57" s="12"/>
      <c r="B57" s="49" t="s">
        <v>108</v>
      </c>
      <c r="C57" s="53"/>
      <c r="D57" s="10">
        <v>1</v>
      </c>
      <c r="E57" s="13" t="s">
        <v>76</v>
      </c>
      <c r="F57" s="11">
        <v>1</v>
      </c>
      <c r="G57" s="11">
        <f t="shared" si="3"/>
        <v>1</v>
      </c>
      <c r="H57" s="11"/>
      <c r="J57" s="7"/>
      <c r="K57" s="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</row>
    <row r="58" spans="1:250" ht="15" customHeight="1">
      <c r="A58" s="12"/>
      <c r="B58" s="49" t="s">
        <v>109</v>
      </c>
      <c r="C58" s="53"/>
      <c r="D58" s="10">
        <v>0</v>
      </c>
      <c r="E58" s="13" t="s">
        <v>76</v>
      </c>
      <c r="F58" s="11">
        <v>7.5</v>
      </c>
      <c r="G58" s="11">
        <f t="shared" si="3"/>
        <v>0</v>
      </c>
      <c r="H58" s="11"/>
      <c r="J58" s="7"/>
      <c r="K58" s="7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</row>
    <row r="59" spans="1:250" ht="15" customHeight="1">
      <c r="A59" s="12"/>
      <c r="B59" s="49" t="s">
        <v>110</v>
      </c>
      <c r="C59" s="53"/>
      <c r="D59" s="10">
        <v>1</v>
      </c>
      <c r="E59" s="13" t="s">
        <v>76</v>
      </c>
      <c r="F59" s="11">
        <v>11.7</v>
      </c>
      <c r="G59" s="11">
        <f t="shared" si="3"/>
        <v>11.7</v>
      </c>
      <c r="H59" s="11"/>
      <c r="J59" s="7"/>
      <c r="K59" s="7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</row>
    <row r="60" spans="1:250" ht="15" customHeight="1">
      <c r="A60" s="12"/>
      <c r="B60" s="56" t="s">
        <v>111</v>
      </c>
      <c r="C60" s="53"/>
      <c r="D60" s="10">
        <v>0</v>
      </c>
      <c r="E60" s="13" t="s">
        <v>70</v>
      </c>
      <c r="F60" s="11">
        <v>19500</v>
      </c>
      <c r="G60" s="11">
        <f t="shared" si="3"/>
        <v>0</v>
      </c>
      <c r="H60" s="11"/>
      <c r="J60" s="7"/>
      <c r="K60" s="7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</row>
    <row r="61" spans="1:250" ht="15" customHeight="1">
      <c r="A61" s="12"/>
      <c r="B61" s="49" t="s">
        <v>112</v>
      </c>
      <c r="C61" s="53"/>
      <c r="D61" s="10">
        <v>0</v>
      </c>
      <c r="E61" s="13" t="s">
        <v>91</v>
      </c>
      <c r="F61" s="11">
        <v>3000</v>
      </c>
      <c r="G61" s="11">
        <f t="shared" si="3"/>
        <v>0</v>
      </c>
      <c r="H61" s="11"/>
      <c r="J61" s="7"/>
      <c r="K61" s="7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</row>
    <row r="62" spans="1:250" ht="15" customHeight="1">
      <c r="A62" s="12"/>
      <c r="B62" s="49" t="s">
        <v>113</v>
      </c>
      <c r="C62" s="53"/>
      <c r="D62" s="10">
        <v>0</v>
      </c>
      <c r="E62" s="13" t="s">
        <v>76</v>
      </c>
      <c r="F62" s="11">
        <v>38</v>
      </c>
      <c r="G62" s="11">
        <f t="shared" si="3"/>
        <v>0</v>
      </c>
      <c r="H62" s="11"/>
      <c r="J62" s="7"/>
      <c r="K62" s="7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</row>
    <row r="63" spans="1:250" ht="15" customHeight="1">
      <c r="A63" s="12"/>
      <c r="B63" s="49" t="s">
        <v>114</v>
      </c>
      <c r="C63" s="53"/>
      <c r="D63" s="10">
        <v>0</v>
      </c>
      <c r="E63" s="13" t="s">
        <v>76</v>
      </c>
      <c r="F63" s="11">
        <v>16.5</v>
      </c>
      <c r="G63" s="11">
        <f t="shared" si="3"/>
        <v>0</v>
      </c>
      <c r="H63" s="11"/>
      <c r="J63" s="7"/>
      <c r="K63" s="7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</row>
    <row r="64" spans="1:250" ht="15" customHeight="1">
      <c r="A64" s="12"/>
      <c r="B64" s="49" t="s">
        <v>115</v>
      </c>
      <c r="C64" s="53"/>
      <c r="D64" s="10">
        <v>0</v>
      </c>
      <c r="E64" s="13" t="s">
        <v>70</v>
      </c>
      <c r="F64" s="11">
        <v>4300</v>
      </c>
      <c r="G64" s="11">
        <f t="shared" si="3"/>
        <v>0</v>
      </c>
      <c r="H64" s="11"/>
      <c r="J64" s="7"/>
      <c r="K64" s="7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</row>
    <row r="65" spans="1:250" ht="15" customHeight="1">
      <c r="A65" s="12"/>
      <c r="B65" s="49" t="s">
        <v>116</v>
      </c>
      <c r="C65" s="53"/>
      <c r="D65" s="10">
        <v>1</v>
      </c>
      <c r="E65" s="13" t="s">
        <v>76</v>
      </c>
      <c r="F65" s="11">
        <v>3.2</v>
      </c>
      <c r="G65" s="11">
        <f t="shared" si="3"/>
        <v>3.2</v>
      </c>
      <c r="H65" s="11"/>
      <c r="J65" s="7"/>
      <c r="K65" s="7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</row>
    <row r="66" spans="1:250" ht="15" customHeight="1" thickBot="1">
      <c r="A66" s="12"/>
      <c r="B66" s="49" t="s">
        <v>117</v>
      </c>
      <c r="C66" s="53"/>
      <c r="D66" s="10">
        <v>0</v>
      </c>
      <c r="E66" s="13" t="s">
        <v>76</v>
      </c>
      <c r="F66" s="11">
        <v>35</v>
      </c>
      <c r="G66" s="11">
        <f t="shared" si="3"/>
        <v>0</v>
      </c>
      <c r="H66" s="11"/>
      <c r="J66" s="7"/>
      <c r="K66" s="7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</row>
    <row r="67" spans="1:250" ht="15" customHeight="1" thickTop="1">
      <c r="A67" s="9"/>
      <c r="B67" s="49"/>
      <c r="C67" s="53"/>
      <c r="D67" s="10"/>
      <c r="E67" s="13"/>
      <c r="F67" s="25"/>
      <c r="G67" s="26" t="s">
        <v>118</v>
      </c>
      <c r="H67" s="27">
        <f>SUM(G55:G66)</f>
        <v>7316.5099999999993</v>
      </c>
      <c r="J67" s="7"/>
      <c r="K67" s="7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</row>
    <row r="68" spans="1:250" ht="15" customHeight="1">
      <c r="A68" s="28"/>
      <c r="B68" s="50"/>
      <c r="C68" s="54"/>
      <c r="D68" s="121"/>
      <c r="E68" s="29"/>
      <c r="F68" s="24"/>
      <c r="G68" s="24"/>
      <c r="H68" s="24"/>
      <c r="J68" s="7"/>
      <c r="K68" s="7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</row>
    <row r="69" spans="1:250" ht="15" customHeight="1">
      <c r="A69" s="122" t="s">
        <v>119</v>
      </c>
      <c r="B69" s="123"/>
      <c r="C69" s="124"/>
      <c r="D69" s="125"/>
      <c r="E69" s="126"/>
      <c r="F69" s="127"/>
      <c r="G69" s="128"/>
      <c r="H69" s="129"/>
      <c r="J69" s="7"/>
      <c r="K69" s="7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</row>
    <row r="70" spans="1:250" ht="15" customHeight="1">
      <c r="A70" s="22"/>
      <c r="B70" s="48"/>
      <c r="C70" s="52"/>
      <c r="D70" s="17"/>
      <c r="E70" s="23"/>
      <c r="F70" s="19"/>
      <c r="G70" s="19"/>
      <c r="H70" s="19"/>
      <c r="J70" s="7"/>
      <c r="K70" s="7"/>
      <c r="L70" s="7"/>
      <c r="M70" s="7"/>
      <c r="N70" s="7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</row>
    <row r="71" spans="1:250" ht="15" customHeight="1">
      <c r="A71" s="12"/>
      <c r="B71" s="49" t="s">
        <v>120</v>
      </c>
      <c r="C71" s="53"/>
      <c r="D71" s="10">
        <v>1</v>
      </c>
      <c r="E71" s="13" t="s">
        <v>91</v>
      </c>
      <c r="F71" s="11">
        <v>1335</v>
      </c>
      <c r="G71" s="11">
        <f>D71*F71</f>
        <v>1335</v>
      </c>
      <c r="H71" s="11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</row>
    <row r="72" spans="1:250" ht="15" customHeight="1">
      <c r="A72" s="12"/>
      <c r="B72" s="49" t="s">
        <v>121</v>
      </c>
      <c r="C72" s="53"/>
      <c r="D72" s="10">
        <v>1</v>
      </c>
      <c r="E72" s="13" t="s">
        <v>91</v>
      </c>
      <c r="F72" s="11">
        <v>1700</v>
      </c>
      <c r="G72" s="11">
        <f>D72*F72</f>
        <v>1700</v>
      </c>
      <c r="H72" s="11"/>
      <c r="I72" s="7"/>
      <c r="J72" s="7"/>
      <c r="K72" s="7"/>
      <c r="L72" s="7"/>
      <c r="M72" s="7"/>
      <c r="N72" s="7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</row>
    <row r="73" spans="1:250" ht="15" customHeight="1">
      <c r="A73" s="12"/>
      <c r="B73" s="49" t="s">
        <v>122</v>
      </c>
      <c r="C73" s="53"/>
      <c r="D73" s="10">
        <v>1</v>
      </c>
      <c r="E73" s="13" t="s">
        <v>76</v>
      </c>
      <c r="F73" s="11">
        <v>39</v>
      </c>
      <c r="G73" s="11">
        <f>D73*F73</f>
        <v>39</v>
      </c>
      <c r="H73" s="11"/>
      <c r="J73" s="7"/>
      <c r="K73" s="7"/>
      <c r="L73" s="7"/>
      <c r="M73" s="7"/>
      <c r="N73" s="7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</row>
    <row r="74" spans="1:250" ht="15" customHeight="1">
      <c r="A74" s="12"/>
      <c r="B74" s="49" t="s">
        <v>123</v>
      </c>
      <c r="C74" s="53"/>
      <c r="D74" s="10">
        <v>1</v>
      </c>
      <c r="E74" s="13" t="s">
        <v>76</v>
      </c>
      <c r="F74" s="11">
        <v>37</v>
      </c>
      <c r="G74" s="11">
        <f>D74*F74</f>
        <v>37</v>
      </c>
      <c r="H74" s="11"/>
      <c r="J74" s="7"/>
      <c r="K74" s="7"/>
      <c r="L74" s="7"/>
      <c r="M74" s="7"/>
      <c r="N74" s="7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</row>
    <row r="75" spans="1:250" s="3" customFormat="1" ht="15" customHeight="1" thickBot="1">
      <c r="A75" s="12"/>
      <c r="B75" s="49"/>
      <c r="C75" s="53"/>
      <c r="D75" s="10"/>
      <c r="E75" s="13"/>
      <c r="F75" s="19"/>
      <c r="G75" s="19"/>
      <c r="H75" s="19"/>
      <c r="J75" s="7"/>
      <c r="K75" s="7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</row>
    <row r="76" spans="1:250" s="3" customFormat="1" ht="15" customHeight="1" thickTop="1">
      <c r="A76" s="12"/>
      <c r="B76" s="49"/>
      <c r="C76" s="53"/>
      <c r="D76" s="10"/>
      <c r="E76" s="13"/>
      <c r="F76" s="25"/>
      <c r="G76" s="26" t="s">
        <v>124</v>
      </c>
      <c r="H76" s="27">
        <f>SUM(G70:G75)</f>
        <v>3111</v>
      </c>
      <c r="J76" s="7"/>
      <c r="K76" s="7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</row>
    <row r="77" spans="1:250" s="3" customFormat="1" ht="15" customHeight="1">
      <c r="A77" s="28"/>
      <c r="B77" s="50"/>
      <c r="C77" s="54"/>
      <c r="D77" s="121"/>
      <c r="E77" s="29"/>
      <c r="F77" s="24"/>
      <c r="G77" s="24"/>
      <c r="H77" s="24"/>
      <c r="J77" s="7"/>
      <c r="K77" s="7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</row>
    <row r="78" spans="1:250" ht="15" customHeight="1">
      <c r="A78" s="122" t="s">
        <v>125</v>
      </c>
      <c r="B78" s="123"/>
      <c r="C78" s="124"/>
      <c r="D78" s="125"/>
      <c r="E78" s="126"/>
      <c r="F78" s="127"/>
      <c r="G78" s="128"/>
      <c r="H78" s="129"/>
      <c r="J78" s="7"/>
      <c r="K78" s="7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</row>
    <row r="79" spans="1:250" ht="15" customHeight="1">
      <c r="A79" s="55"/>
      <c r="B79" s="56"/>
      <c r="C79" s="3"/>
      <c r="D79" s="17"/>
      <c r="E79" s="5"/>
      <c r="F79" s="6"/>
      <c r="G79" s="7"/>
      <c r="H79" s="57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</row>
    <row r="80" spans="1:250" ht="15" customHeight="1">
      <c r="A80" s="12"/>
      <c r="B80" s="58" t="s">
        <v>126</v>
      </c>
      <c r="C80" s="53"/>
      <c r="D80" s="10"/>
      <c r="E80" s="13"/>
      <c r="F80" s="11"/>
      <c r="G80" s="11"/>
      <c r="H80" s="11"/>
      <c r="J80" s="7"/>
      <c r="K80" s="7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</row>
    <row r="81" spans="1:250" ht="15" customHeight="1">
      <c r="A81" s="12"/>
      <c r="B81" s="49" t="s">
        <v>127</v>
      </c>
      <c r="C81" s="53"/>
      <c r="D81" s="10">
        <v>1</v>
      </c>
      <c r="E81" s="13" t="s">
        <v>76</v>
      </c>
      <c r="F81" s="11">
        <v>6.5</v>
      </c>
      <c r="G81" s="11">
        <f>D81*F81</f>
        <v>6.5</v>
      </c>
      <c r="H81" s="11"/>
      <c r="I81" s="7"/>
      <c r="J81" s="7"/>
      <c r="K81" s="7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</row>
    <row r="82" spans="1:250" ht="15" customHeight="1">
      <c r="A82" s="12"/>
      <c r="B82" s="49" t="s">
        <v>128</v>
      </c>
      <c r="C82" s="53"/>
      <c r="D82" s="10">
        <v>1</v>
      </c>
      <c r="E82" s="13" t="s">
        <v>76</v>
      </c>
      <c r="F82" s="11">
        <v>3.75</v>
      </c>
      <c r="G82" s="11">
        <f>D82*F82</f>
        <v>3.75</v>
      </c>
      <c r="H82" s="11"/>
      <c r="I82" s="7"/>
      <c r="J82" s="7"/>
      <c r="K82" s="7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</row>
    <row r="83" spans="1:250" ht="15" customHeight="1">
      <c r="A83" s="12"/>
      <c r="B83" s="49" t="s">
        <v>129</v>
      </c>
      <c r="C83" s="53"/>
      <c r="D83" s="10">
        <v>0</v>
      </c>
      <c r="E83" s="13" t="s">
        <v>76</v>
      </c>
      <c r="F83" s="11">
        <v>5.25</v>
      </c>
      <c r="G83" s="11">
        <f>D83*F83</f>
        <v>0</v>
      </c>
      <c r="H83" s="11"/>
      <c r="J83" s="7"/>
      <c r="K83" s="7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</row>
    <row r="84" spans="1:250" ht="15" customHeight="1">
      <c r="A84" s="12"/>
      <c r="B84" s="49" t="s">
        <v>130</v>
      </c>
      <c r="C84" s="53"/>
      <c r="D84" s="10">
        <v>0</v>
      </c>
      <c r="E84" s="13" t="s">
        <v>76</v>
      </c>
      <c r="F84" s="11">
        <v>155</v>
      </c>
      <c r="G84" s="11">
        <f>D84*F84</f>
        <v>0</v>
      </c>
      <c r="H84" s="11"/>
      <c r="J84" s="7"/>
      <c r="K84" s="7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</row>
    <row r="85" spans="1:250" s="3" customFormat="1" ht="15" customHeight="1">
      <c r="A85" s="12"/>
      <c r="B85" s="49" t="s">
        <v>131</v>
      </c>
      <c r="C85" s="53"/>
      <c r="D85" s="10">
        <v>0</v>
      </c>
      <c r="E85" s="13" t="s">
        <v>76</v>
      </c>
      <c r="F85" s="11">
        <v>20</v>
      </c>
      <c r="G85" s="11">
        <f>D85*F85</f>
        <v>0</v>
      </c>
      <c r="H85" s="11"/>
      <c r="J85" s="7"/>
      <c r="K85" s="7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</row>
    <row r="86" spans="1:250" s="3" customFormat="1" ht="15" customHeight="1">
      <c r="A86" s="12"/>
      <c r="B86" s="49"/>
      <c r="C86" s="53"/>
      <c r="D86" s="10"/>
      <c r="E86" s="13"/>
      <c r="F86" s="11"/>
      <c r="G86" s="11"/>
      <c r="H86" s="11"/>
      <c r="J86" s="7"/>
      <c r="K86" s="7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</row>
    <row r="87" spans="1:250" s="3" customFormat="1" ht="15" customHeight="1">
      <c r="A87" s="12"/>
      <c r="B87" s="58" t="s">
        <v>132</v>
      </c>
      <c r="C87" s="53"/>
      <c r="D87" s="10"/>
      <c r="E87" s="13"/>
      <c r="F87" s="11"/>
      <c r="G87" s="11"/>
      <c r="H87" s="11"/>
      <c r="J87" s="7"/>
      <c r="K87" s="7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</row>
    <row r="88" spans="1:250" s="3" customFormat="1" ht="15" customHeight="1">
      <c r="A88" s="12"/>
      <c r="B88" s="49" t="s">
        <v>133</v>
      </c>
      <c r="C88" s="53"/>
      <c r="D88" s="10">
        <v>1</v>
      </c>
      <c r="E88" s="13" t="s">
        <v>76</v>
      </c>
      <c r="F88" s="11">
        <v>8.8000000000000007</v>
      </c>
      <c r="G88" s="11">
        <f t="shared" ref="G88:G93" si="4">D88*F88</f>
        <v>8.8000000000000007</v>
      </c>
      <c r="H88" s="11"/>
      <c r="J88" s="7"/>
      <c r="K88" s="7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</row>
    <row r="89" spans="1:250" s="3" customFormat="1" ht="15" customHeight="1">
      <c r="A89" s="12"/>
      <c r="B89" s="49" t="s">
        <v>134</v>
      </c>
      <c r="C89" s="53"/>
      <c r="D89" s="10">
        <v>1</v>
      </c>
      <c r="E89" s="13" t="s">
        <v>76</v>
      </c>
      <c r="F89" s="11">
        <v>2.95</v>
      </c>
      <c r="G89" s="11">
        <f t="shared" si="4"/>
        <v>2.95</v>
      </c>
      <c r="H89" s="11"/>
      <c r="J89" s="7"/>
      <c r="K89" s="7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</row>
    <row r="90" spans="1:250" s="3" customFormat="1" ht="15" customHeight="1">
      <c r="A90" s="12"/>
      <c r="B90" s="49" t="s">
        <v>135</v>
      </c>
      <c r="C90" s="53"/>
      <c r="D90" s="10">
        <v>1</v>
      </c>
      <c r="E90" s="13" t="s">
        <v>100</v>
      </c>
      <c r="F90" s="11">
        <v>1.35</v>
      </c>
      <c r="G90" s="11">
        <f t="shared" si="4"/>
        <v>1.35</v>
      </c>
      <c r="H90" s="11"/>
      <c r="J90" s="7"/>
      <c r="K90" s="7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</row>
    <row r="91" spans="1:250" ht="15" customHeight="1">
      <c r="A91" s="12"/>
      <c r="B91" s="49" t="s">
        <v>136</v>
      </c>
      <c r="C91" s="53"/>
      <c r="D91" s="10">
        <v>1</v>
      </c>
      <c r="E91" s="13" t="s">
        <v>76</v>
      </c>
      <c r="F91" s="11">
        <v>3.9</v>
      </c>
      <c r="G91" s="11">
        <f t="shared" si="4"/>
        <v>3.9</v>
      </c>
      <c r="H91" s="11"/>
      <c r="J91" s="7"/>
      <c r="K91" s="7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</row>
    <row r="92" spans="1:250" s="3" customFormat="1" ht="15" customHeight="1">
      <c r="A92" s="12"/>
      <c r="B92" s="49" t="s">
        <v>137</v>
      </c>
      <c r="C92" s="53"/>
      <c r="D92" s="10">
        <v>1</v>
      </c>
      <c r="E92" s="13" t="s">
        <v>70</v>
      </c>
      <c r="F92" s="11">
        <v>33000</v>
      </c>
      <c r="G92" s="11">
        <f t="shared" si="4"/>
        <v>33000</v>
      </c>
      <c r="H92" s="11"/>
      <c r="J92" s="7"/>
      <c r="K92" s="7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</row>
    <row r="93" spans="1:250" s="3" customFormat="1" ht="15" customHeight="1">
      <c r="A93" s="12"/>
      <c r="B93" s="49" t="s">
        <v>138</v>
      </c>
      <c r="C93" s="53"/>
      <c r="D93" s="10">
        <v>1</v>
      </c>
      <c r="E93" s="13" t="s">
        <v>70</v>
      </c>
      <c r="F93" s="11">
        <v>5000</v>
      </c>
      <c r="G93" s="11">
        <f t="shared" si="4"/>
        <v>5000</v>
      </c>
      <c r="H93" s="11"/>
      <c r="J93" s="7"/>
      <c r="K93" s="7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</row>
    <row r="94" spans="1:250" s="3" customFormat="1" ht="15" customHeight="1">
      <c r="A94" s="12"/>
      <c r="B94" s="49"/>
      <c r="C94" s="53"/>
      <c r="D94" s="10"/>
      <c r="E94" s="13"/>
      <c r="F94" s="11"/>
      <c r="G94" s="11"/>
      <c r="H94" s="11"/>
      <c r="J94" s="7"/>
      <c r="K94" s="7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</row>
    <row r="95" spans="1:250" ht="15" customHeight="1">
      <c r="A95" s="12"/>
      <c r="B95" s="58" t="s">
        <v>139</v>
      </c>
      <c r="C95" s="53"/>
      <c r="D95" s="10"/>
      <c r="E95" s="13"/>
      <c r="F95" s="11"/>
      <c r="G95" s="11"/>
      <c r="H95" s="11"/>
      <c r="J95" s="7"/>
      <c r="K95" s="7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</row>
    <row r="96" spans="1:250" ht="15" customHeight="1">
      <c r="A96" s="12"/>
      <c r="B96" s="49" t="s">
        <v>140</v>
      </c>
      <c r="C96" s="53"/>
      <c r="D96" s="10">
        <v>1</v>
      </c>
      <c r="E96" s="13" t="s">
        <v>76</v>
      </c>
      <c r="F96" s="11">
        <v>4.28</v>
      </c>
      <c r="G96" s="11">
        <f t="shared" ref="G96:G105" si="5">D96*F96</f>
        <v>4.28</v>
      </c>
      <c r="H96" s="11"/>
      <c r="J96" s="7"/>
      <c r="K96" s="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</row>
    <row r="97" spans="1:250" ht="15" customHeight="1">
      <c r="A97" s="12"/>
      <c r="B97" s="49" t="s">
        <v>141</v>
      </c>
      <c r="C97" s="53"/>
      <c r="D97" s="10">
        <v>1</v>
      </c>
      <c r="E97" s="13" t="s">
        <v>70</v>
      </c>
      <c r="F97" s="11">
        <v>6800</v>
      </c>
      <c r="G97" s="11">
        <f t="shared" si="5"/>
        <v>6800</v>
      </c>
      <c r="H97" s="11"/>
      <c r="J97" s="7"/>
      <c r="K97" s="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</row>
    <row r="98" spans="1:250" ht="15" customHeight="1">
      <c r="A98" s="12"/>
      <c r="B98" s="49" t="s">
        <v>142</v>
      </c>
      <c r="C98" s="53"/>
      <c r="D98" s="10">
        <v>1</v>
      </c>
      <c r="E98" s="13" t="s">
        <v>70</v>
      </c>
      <c r="F98" s="11">
        <v>40000</v>
      </c>
      <c r="G98" s="11">
        <f t="shared" si="5"/>
        <v>40000</v>
      </c>
      <c r="H98" s="11"/>
      <c r="J98" s="7"/>
      <c r="K98" s="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</row>
    <row r="99" spans="1:250" ht="15" customHeight="1">
      <c r="A99" s="12"/>
      <c r="B99" s="58" t="s">
        <v>143</v>
      </c>
      <c r="C99" s="53"/>
      <c r="D99" s="10"/>
      <c r="E99" s="13" t="s">
        <v>70</v>
      </c>
      <c r="F99" s="11">
        <v>23000</v>
      </c>
      <c r="G99" s="11">
        <f t="shared" si="5"/>
        <v>0</v>
      </c>
      <c r="H99" s="11"/>
      <c r="J99" s="7"/>
      <c r="K99" s="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</row>
    <row r="100" spans="1:250" ht="15" customHeight="1">
      <c r="A100" s="12"/>
      <c r="B100" s="49" t="s">
        <v>144</v>
      </c>
      <c r="C100" s="53"/>
      <c r="D100" s="10">
        <v>1</v>
      </c>
      <c r="E100" s="13" t="s">
        <v>100</v>
      </c>
      <c r="F100" s="11">
        <v>68.599999999999994</v>
      </c>
      <c r="G100" s="11">
        <f t="shared" si="5"/>
        <v>68.599999999999994</v>
      </c>
      <c r="H100" s="11"/>
      <c r="J100" s="7"/>
      <c r="K100" s="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</row>
    <row r="101" spans="1:250" ht="15" customHeight="1">
      <c r="A101" s="12"/>
      <c r="B101" s="49" t="s">
        <v>145</v>
      </c>
      <c r="C101" s="53"/>
      <c r="D101" s="10">
        <v>1</v>
      </c>
      <c r="E101" s="13" t="s">
        <v>100</v>
      </c>
      <c r="F101" s="11">
        <v>69.099999999999994</v>
      </c>
      <c r="G101" s="11">
        <f>D101*F101</f>
        <v>69.099999999999994</v>
      </c>
      <c r="H101" s="11"/>
      <c r="J101" s="7"/>
      <c r="K101" s="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</row>
    <row r="102" spans="1:250" ht="15" customHeight="1">
      <c r="A102" s="12"/>
      <c r="B102" s="49" t="s">
        <v>146</v>
      </c>
      <c r="C102" s="53"/>
      <c r="D102" s="10">
        <v>1</v>
      </c>
      <c r="E102" s="13" t="s">
        <v>100</v>
      </c>
      <c r="F102" s="11">
        <v>69.099999999999994</v>
      </c>
      <c r="G102" s="11">
        <f>D102*F102</f>
        <v>69.099999999999994</v>
      </c>
      <c r="H102" s="11"/>
      <c r="J102" s="7"/>
      <c r="K102" s="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</row>
    <row r="103" spans="1:250" s="3" customFormat="1" ht="15" customHeight="1">
      <c r="A103" s="12"/>
      <c r="B103" s="49" t="s">
        <v>147</v>
      </c>
      <c r="C103" s="53"/>
      <c r="D103" s="10">
        <v>1</v>
      </c>
      <c r="E103" s="13" t="s">
        <v>76</v>
      </c>
      <c r="F103" s="11">
        <v>4.9000000000000004</v>
      </c>
      <c r="G103" s="11">
        <f t="shared" si="5"/>
        <v>4.9000000000000004</v>
      </c>
      <c r="H103" s="11"/>
      <c r="J103" s="7"/>
      <c r="K103" s="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</row>
    <row r="104" spans="1:250" s="3" customFormat="1" ht="15" customHeight="1">
      <c r="A104" s="12"/>
      <c r="B104" s="49" t="s">
        <v>148</v>
      </c>
      <c r="C104" s="53"/>
      <c r="D104" s="10">
        <v>1</v>
      </c>
      <c r="E104" s="13" t="s">
        <v>76</v>
      </c>
      <c r="F104" s="11">
        <v>5.7</v>
      </c>
      <c r="G104" s="11">
        <f>D104*F104</f>
        <v>5.7</v>
      </c>
      <c r="H104" s="11"/>
      <c r="J104" s="7"/>
      <c r="K104" s="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</row>
    <row r="105" spans="1:250" s="3" customFormat="1" ht="15" customHeight="1">
      <c r="A105" s="12"/>
      <c r="B105" s="49" t="s">
        <v>149</v>
      </c>
      <c r="C105" s="53"/>
      <c r="D105" s="10">
        <v>1</v>
      </c>
      <c r="E105" s="13" t="s">
        <v>76</v>
      </c>
      <c r="F105" s="11">
        <v>9.5</v>
      </c>
      <c r="G105" s="11">
        <f t="shared" si="5"/>
        <v>9.5</v>
      </c>
      <c r="H105" s="11"/>
      <c r="J105" s="7"/>
      <c r="K105" s="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</row>
    <row r="106" spans="1:250" ht="15" customHeight="1" thickBot="1">
      <c r="A106" s="12"/>
      <c r="B106" s="49"/>
      <c r="C106" s="53"/>
      <c r="D106" s="10"/>
      <c r="E106" s="13"/>
      <c r="F106" s="11"/>
      <c r="G106" s="11"/>
      <c r="H106" s="11"/>
      <c r="J106" s="7"/>
      <c r="K106" s="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</row>
    <row r="107" spans="1:250" ht="15" customHeight="1" thickTop="1">
      <c r="A107" s="9"/>
      <c r="B107" s="49"/>
      <c r="C107" s="53"/>
      <c r="D107" s="10"/>
      <c r="E107" s="13"/>
      <c r="F107" s="25"/>
      <c r="G107" s="26" t="s">
        <v>150</v>
      </c>
      <c r="H107" s="27">
        <f>SUM(G80:G106)</f>
        <v>85058.430000000008</v>
      </c>
      <c r="J107" s="7"/>
      <c r="K107" s="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</row>
    <row r="108" spans="1:250" ht="15" customHeight="1">
      <c r="A108" s="55"/>
      <c r="B108" s="56"/>
      <c r="C108" s="3"/>
      <c r="D108" s="121"/>
      <c r="E108" s="60"/>
      <c r="F108" s="7"/>
      <c r="G108" s="8"/>
      <c r="H108" s="78"/>
      <c r="J108" s="7"/>
      <c r="K108" s="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</row>
    <row r="109" spans="1:250" ht="15" customHeight="1">
      <c r="A109" s="122" t="s">
        <v>151</v>
      </c>
      <c r="B109" s="123"/>
      <c r="C109" s="124"/>
      <c r="D109" s="125"/>
      <c r="E109" s="126"/>
      <c r="F109" s="127"/>
      <c r="G109" s="128"/>
      <c r="H109" s="129"/>
      <c r="J109" s="7"/>
      <c r="K109" s="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</row>
    <row r="110" spans="1:250" ht="15" customHeight="1">
      <c r="A110" s="55"/>
      <c r="B110" s="56"/>
      <c r="C110" s="3"/>
      <c r="D110" s="17"/>
      <c r="E110" s="5"/>
      <c r="F110" s="6"/>
      <c r="G110" s="7"/>
      <c r="H110" s="57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</row>
    <row r="111" spans="1:250" ht="15" customHeight="1">
      <c r="A111" s="12"/>
      <c r="B111" s="49" t="s">
        <v>152</v>
      </c>
      <c r="C111" s="53"/>
      <c r="D111" s="10">
        <v>1</v>
      </c>
      <c r="E111" s="13" t="s">
        <v>70</v>
      </c>
      <c r="F111" s="11">
        <v>5200</v>
      </c>
      <c r="G111" s="11">
        <f t="shared" ref="G111:G122" si="6">D111*F111</f>
        <v>5200</v>
      </c>
      <c r="H111" s="11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</row>
    <row r="112" spans="1:250" ht="15" customHeight="1">
      <c r="A112" s="12"/>
      <c r="B112" s="49" t="s">
        <v>153</v>
      </c>
      <c r="C112" s="53"/>
      <c r="D112" s="10">
        <v>1</v>
      </c>
      <c r="E112" s="13" t="s">
        <v>91</v>
      </c>
      <c r="F112" s="11">
        <v>1350</v>
      </c>
      <c r="G112" s="11">
        <f t="shared" si="6"/>
        <v>1350</v>
      </c>
      <c r="H112" s="11"/>
      <c r="I112" s="7"/>
      <c r="J112" s="7"/>
      <c r="K112" s="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</row>
    <row r="113" spans="1:250" ht="15" customHeight="1">
      <c r="A113" s="12"/>
      <c r="B113" s="49" t="s">
        <v>154</v>
      </c>
      <c r="C113" s="53"/>
      <c r="D113" s="10">
        <v>1</v>
      </c>
      <c r="E113" s="13" t="s">
        <v>91</v>
      </c>
      <c r="F113" s="11">
        <v>350</v>
      </c>
      <c r="G113" s="11">
        <f t="shared" si="6"/>
        <v>350</v>
      </c>
      <c r="H113" s="11"/>
      <c r="I113" s="7"/>
      <c r="J113" s="7"/>
      <c r="K113" s="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</row>
    <row r="114" spans="1:250" ht="15" customHeight="1">
      <c r="A114" s="12"/>
      <c r="B114" s="49" t="s">
        <v>155</v>
      </c>
      <c r="C114" s="53"/>
      <c r="D114" s="10">
        <v>1</v>
      </c>
      <c r="E114" s="13" t="s">
        <v>91</v>
      </c>
      <c r="F114" s="11">
        <v>385</v>
      </c>
      <c r="G114" s="11">
        <f t="shared" si="6"/>
        <v>385</v>
      </c>
      <c r="H114" s="11"/>
      <c r="J114" s="7"/>
      <c r="K114" s="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</row>
    <row r="115" spans="1:250" s="3" customFormat="1" ht="15" customHeight="1">
      <c r="A115" s="12"/>
      <c r="B115" s="56" t="s">
        <v>156</v>
      </c>
      <c r="C115" s="53"/>
      <c r="D115" s="10">
        <v>1</v>
      </c>
      <c r="E115" s="13" t="s">
        <v>70</v>
      </c>
      <c r="F115" s="11">
        <v>82000</v>
      </c>
      <c r="G115" s="11">
        <f t="shared" si="6"/>
        <v>82000</v>
      </c>
      <c r="H115" s="11"/>
      <c r="J115" s="7"/>
      <c r="K115" s="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</row>
    <row r="116" spans="1:250" s="3" customFormat="1" ht="15" customHeight="1">
      <c r="A116" s="12"/>
      <c r="B116" s="3" t="s">
        <v>157</v>
      </c>
      <c r="C116" s="53"/>
      <c r="D116" s="10">
        <v>1</v>
      </c>
      <c r="E116" s="13" t="s">
        <v>91</v>
      </c>
      <c r="F116" s="11">
        <v>465</v>
      </c>
      <c r="G116" s="11">
        <f t="shared" si="6"/>
        <v>465</v>
      </c>
      <c r="H116" s="11"/>
      <c r="J116" s="7"/>
      <c r="K116" s="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</row>
    <row r="117" spans="1:250" ht="15" customHeight="1">
      <c r="A117" s="12"/>
      <c r="B117" s="3" t="s">
        <v>158</v>
      </c>
      <c r="C117" s="53"/>
      <c r="D117" s="10">
        <v>0</v>
      </c>
      <c r="E117" s="13" t="s">
        <v>91</v>
      </c>
      <c r="F117" s="11">
        <v>305</v>
      </c>
      <c r="G117" s="11">
        <f t="shared" si="6"/>
        <v>0</v>
      </c>
      <c r="H117" s="11"/>
      <c r="J117" s="7"/>
      <c r="K117" s="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</row>
    <row r="118" spans="1:250" ht="15" customHeight="1">
      <c r="A118" s="12"/>
      <c r="B118" s="49" t="s">
        <v>159</v>
      </c>
      <c r="C118" s="53"/>
      <c r="D118" s="10">
        <v>0</v>
      </c>
      <c r="E118" s="13" t="s">
        <v>70</v>
      </c>
      <c r="F118" s="11">
        <v>16000</v>
      </c>
      <c r="G118" s="11">
        <f t="shared" si="6"/>
        <v>0</v>
      </c>
      <c r="H118" s="11"/>
      <c r="J118" s="7"/>
      <c r="K118" s="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</row>
    <row r="119" spans="1:250" s="3" customFormat="1" ht="15" customHeight="1">
      <c r="A119" s="12"/>
      <c r="B119" s="49" t="s">
        <v>160</v>
      </c>
      <c r="C119" s="53"/>
      <c r="D119" s="10">
        <v>0</v>
      </c>
      <c r="E119" s="13" t="s">
        <v>70</v>
      </c>
      <c r="F119" s="11">
        <v>18000</v>
      </c>
      <c r="G119" s="11">
        <f t="shared" si="6"/>
        <v>0</v>
      </c>
      <c r="H119" s="11"/>
      <c r="J119" s="7"/>
      <c r="K119" s="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</row>
    <row r="120" spans="1:250" s="3" customFormat="1" ht="15" customHeight="1">
      <c r="A120" s="12"/>
      <c r="B120" s="56" t="s">
        <v>161</v>
      </c>
      <c r="C120" s="53"/>
      <c r="D120" s="10">
        <v>0</v>
      </c>
      <c r="E120" s="13" t="s">
        <v>70</v>
      </c>
      <c r="F120" s="11">
        <v>66000</v>
      </c>
      <c r="G120" s="11">
        <f t="shared" si="6"/>
        <v>0</v>
      </c>
      <c r="H120" s="11"/>
      <c r="J120" s="7"/>
      <c r="K120" s="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</row>
    <row r="121" spans="1:250" ht="15" customHeight="1">
      <c r="A121" s="12"/>
      <c r="B121" s="56" t="s">
        <v>162</v>
      </c>
      <c r="C121" s="53"/>
      <c r="D121" s="10">
        <v>0</v>
      </c>
      <c r="E121" s="13" t="s">
        <v>100</v>
      </c>
      <c r="F121" s="11">
        <v>1050</v>
      </c>
      <c r="G121" s="11">
        <f t="shared" si="6"/>
        <v>0</v>
      </c>
      <c r="H121" s="11"/>
      <c r="L121" s="7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</row>
    <row r="122" spans="1:250" ht="15" customHeight="1">
      <c r="A122" s="12"/>
      <c r="B122" s="56" t="s">
        <v>163</v>
      </c>
      <c r="C122" s="53"/>
      <c r="D122" s="10">
        <v>0</v>
      </c>
      <c r="E122" s="13" t="s">
        <v>76</v>
      </c>
      <c r="F122" s="11">
        <v>49</v>
      </c>
      <c r="G122" s="11">
        <f t="shared" si="6"/>
        <v>0</v>
      </c>
      <c r="H122" s="11"/>
      <c r="L122" s="7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</row>
    <row r="123" spans="1:250" ht="15" customHeight="1" thickBot="1">
      <c r="A123" s="12"/>
      <c r="B123" s="56" t="s">
        <v>164</v>
      </c>
      <c r="C123" s="53"/>
      <c r="D123" s="10">
        <v>0</v>
      </c>
      <c r="E123" s="13" t="s">
        <v>76</v>
      </c>
      <c r="F123" s="11">
        <v>55</v>
      </c>
      <c r="G123" s="11">
        <f>D123*F123</f>
        <v>0</v>
      </c>
      <c r="H123" s="11"/>
      <c r="L123" s="7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</row>
    <row r="124" spans="1:250" ht="15" customHeight="1" thickTop="1">
      <c r="A124" s="131"/>
      <c r="B124" s="50"/>
      <c r="C124" s="54"/>
      <c r="D124" s="121"/>
      <c r="E124" s="29"/>
      <c r="F124" s="132"/>
      <c r="G124" s="109" t="s">
        <v>165</v>
      </c>
      <c r="H124" s="133">
        <f>SUM(G110:G123)</f>
        <v>89750</v>
      </c>
      <c r="L124" s="7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</row>
    <row r="125" spans="1:250" ht="15" customHeight="1">
      <c r="A125" s="122" t="s">
        <v>166</v>
      </c>
      <c r="B125" s="123"/>
      <c r="C125" s="124"/>
      <c r="D125" s="125"/>
      <c r="E125" s="126"/>
      <c r="F125" s="127"/>
      <c r="G125" s="128"/>
      <c r="H125" s="129"/>
      <c r="L125" s="7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</row>
    <row r="126" spans="1:250" ht="15" customHeight="1">
      <c r="A126" s="22"/>
      <c r="B126" s="48"/>
      <c r="C126" s="52"/>
      <c r="D126" s="17"/>
      <c r="E126" s="23"/>
      <c r="F126" s="19"/>
      <c r="G126" s="19"/>
      <c r="H126" s="19"/>
      <c r="J126" s="7"/>
      <c r="K126" s="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</row>
    <row r="127" spans="1:250" ht="15" customHeight="1">
      <c r="A127" s="12"/>
      <c r="B127" s="49" t="s">
        <v>167</v>
      </c>
      <c r="C127" s="53"/>
      <c r="D127" s="10">
        <v>0</v>
      </c>
      <c r="E127" s="23" t="s">
        <v>70</v>
      </c>
      <c r="F127" s="11">
        <v>51200</v>
      </c>
      <c r="G127" s="11">
        <f>D127*F127</f>
        <v>0</v>
      </c>
      <c r="H127" s="11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</row>
    <row r="128" spans="1:250" ht="15" customHeight="1" thickBot="1">
      <c r="A128" s="12"/>
      <c r="B128" s="49"/>
      <c r="C128" s="94"/>
      <c r="D128" s="10"/>
      <c r="E128" s="23"/>
      <c r="F128" s="19"/>
      <c r="G128" s="19"/>
      <c r="H128" s="19"/>
      <c r="I128" s="7"/>
      <c r="J128" s="7"/>
      <c r="K128" s="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</row>
    <row r="129" spans="1:250" ht="15" customHeight="1" thickTop="1">
      <c r="A129" s="9"/>
      <c r="B129" s="49"/>
      <c r="C129" s="49"/>
      <c r="D129" s="10"/>
      <c r="E129" s="13"/>
      <c r="F129" s="25"/>
      <c r="G129" s="26" t="s">
        <v>168</v>
      </c>
      <c r="H129" s="27">
        <f>SUM(G126:G128)</f>
        <v>0</v>
      </c>
      <c r="J129" s="7"/>
      <c r="K129" s="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</row>
    <row r="130" spans="1:250" ht="15" customHeight="1">
      <c r="A130" s="55"/>
      <c r="B130" s="56"/>
      <c r="C130" s="3"/>
      <c r="D130" s="121"/>
      <c r="E130" s="60"/>
      <c r="F130" s="7"/>
      <c r="G130" s="8"/>
      <c r="H130" s="78"/>
      <c r="J130" s="7"/>
      <c r="K130" s="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</row>
    <row r="131" spans="1:250" ht="15" customHeight="1">
      <c r="A131" s="122" t="s">
        <v>169</v>
      </c>
      <c r="B131" s="123"/>
      <c r="C131" s="124"/>
      <c r="D131" s="125"/>
      <c r="E131" s="126"/>
      <c r="F131" s="127"/>
      <c r="G131" s="128"/>
      <c r="H131" s="129"/>
      <c r="J131" s="7"/>
      <c r="K131" s="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</row>
    <row r="132" spans="1:250" ht="15" customHeight="1">
      <c r="A132" s="22"/>
      <c r="B132" s="48"/>
      <c r="C132" s="52"/>
      <c r="D132" s="17"/>
      <c r="E132" s="23"/>
      <c r="F132" s="19"/>
      <c r="G132" s="19"/>
      <c r="H132" s="19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</row>
    <row r="133" spans="1:250" ht="15" customHeight="1">
      <c r="A133" s="12"/>
      <c r="B133" s="49" t="s">
        <v>170</v>
      </c>
      <c r="C133" s="53"/>
      <c r="D133" s="10">
        <v>1</v>
      </c>
      <c r="E133" s="13" t="s">
        <v>70</v>
      </c>
      <c r="F133" s="11">
        <v>45000</v>
      </c>
      <c r="G133" s="11">
        <f>D133*F133</f>
        <v>45000</v>
      </c>
      <c r="H133" s="11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</row>
    <row r="134" spans="1:250" ht="15" customHeight="1" thickBot="1">
      <c r="A134" s="12"/>
      <c r="B134" s="49"/>
      <c r="C134" s="53"/>
      <c r="D134" s="10"/>
      <c r="E134" s="13"/>
      <c r="F134" s="11"/>
      <c r="G134" s="11"/>
      <c r="H134" s="11"/>
      <c r="I134" s="7"/>
      <c r="J134" s="7"/>
      <c r="K134" s="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</row>
    <row r="135" spans="1:250" ht="15" customHeight="1" thickTop="1">
      <c r="A135" s="9"/>
      <c r="B135" s="114"/>
      <c r="C135" s="53"/>
      <c r="D135" s="10"/>
      <c r="E135" s="13"/>
      <c r="F135" s="25"/>
      <c r="G135" s="26" t="s">
        <v>171</v>
      </c>
      <c r="H135" s="27">
        <f>SUM(G132:G134)</f>
        <v>45000</v>
      </c>
      <c r="J135" s="7"/>
      <c r="K135" s="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</row>
    <row r="136" spans="1:250" ht="15" customHeight="1">
      <c r="A136" s="55"/>
      <c r="B136" s="142"/>
      <c r="C136" s="3"/>
      <c r="D136" s="121"/>
      <c r="E136" s="60"/>
      <c r="F136" s="7"/>
      <c r="G136" s="8"/>
      <c r="H136" s="78"/>
      <c r="J136" s="7"/>
      <c r="K136" s="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</row>
    <row r="137" spans="1:250" ht="15" customHeight="1">
      <c r="A137" s="122" t="s">
        <v>172</v>
      </c>
      <c r="B137" s="123"/>
      <c r="C137" s="124"/>
      <c r="D137" s="125"/>
      <c r="E137" s="126"/>
      <c r="F137" s="127"/>
      <c r="G137" s="128"/>
      <c r="H137" s="129"/>
      <c r="J137" s="7"/>
      <c r="K137" s="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</row>
    <row r="138" spans="1:250" ht="15" customHeight="1">
      <c r="A138" s="22"/>
      <c r="B138" s="48"/>
      <c r="C138" s="52"/>
      <c r="D138" s="17"/>
      <c r="E138" s="23"/>
      <c r="F138" s="19"/>
      <c r="G138" s="19"/>
      <c r="H138" s="19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</row>
    <row r="139" spans="1:250" ht="15" customHeight="1">
      <c r="A139" s="12"/>
      <c r="B139" s="49" t="s">
        <v>173</v>
      </c>
      <c r="C139" s="53"/>
      <c r="D139" s="10">
        <v>1</v>
      </c>
      <c r="E139" s="13" t="s">
        <v>70</v>
      </c>
      <c r="F139" s="11">
        <v>45000</v>
      </c>
      <c r="G139" s="11">
        <f>D139*F139</f>
        <v>45000</v>
      </c>
      <c r="H139" s="11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</row>
    <row r="140" spans="1:250" ht="15" customHeight="1" thickBot="1">
      <c r="A140" s="12"/>
      <c r="B140" s="49"/>
      <c r="C140" s="53"/>
      <c r="D140" s="10"/>
      <c r="E140" s="13"/>
      <c r="F140" s="11"/>
      <c r="G140" s="11"/>
      <c r="H140" s="11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</row>
    <row r="141" spans="1:250" ht="15" customHeight="1" thickTop="1">
      <c r="A141" s="9"/>
      <c r="B141" s="114"/>
      <c r="C141" s="53"/>
      <c r="D141" s="10"/>
      <c r="E141" s="13"/>
      <c r="F141" s="25"/>
      <c r="G141" s="26" t="s">
        <v>174</v>
      </c>
      <c r="H141" s="27">
        <f>SUM(G138:G140)</f>
        <v>45000</v>
      </c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</row>
    <row r="142" spans="1:250" ht="15" customHeight="1">
      <c r="A142" s="143"/>
      <c r="B142" s="142"/>
      <c r="C142" s="3"/>
      <c r="D142" s="144"/>
      <c r="E142" s="60"/>
      <c r="F142" s="7"/>
      <c r="G142" s="8"/>
      <c r="H142" s="2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</row>
    <row r="143" spans="1:250" ht="15" customHeight="1">
      <c r="A143" s="122" t="s">
        <v>175</v>
      </c>
      <c r="B143" s="123"/>
      <c r="C143" s="124"/>
      <c r="D143" s="125"/>
      <c r="E143" s="126"/>
      <c r="F143" s="127"/>
      <c r="G143" s="128"/>
      <c r="H143" s="129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</row>
    <row r="144" spans="1:250" ht="15" customHeight="1">
      <c r="A144" s="22"/>
      <c r="B144" s="48"/>
      <c r="C144" s="52"/>
      <c r="D144" s="17"/>
      <c r="E144" s="23"/>
      <c r="F144" s="19"/>
      <c r="G144" s="19"/>
      <c r="H144" s="19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</row>
    <row r="145" spans="1:250" ht="15" customHeight="1">
      <c r="A145" s="12"/>
      <c r="B145" s="49" t="s">
        <v>176</v>
      </c>
      <c r="C145" s="53"/>
      <c r="D145" s="10">
        <v>1</v>
      </c>
      <c r="E145" s="13" t="s">
        <v>70</v>
      </c>
      <c r="F145" s="11">
        <v>45000</v>
      </c>
      <c r="G145" s="11">
        <f>D145*F145</f>
        <v>45000</v>
      </c>
      <c r="H145" s="11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</row>
    <row r="146" spans="1:250" ht="15" customHeight="1" thickBot="1">
      <c r="A146" s="12"/>
      <c r="B146" s="49"/>
      <c r="C146" s="53"/>
      <c r="D146" s="10"/>
      <c r="E146" s="13"/>
      <c r="F146" s="11"/>
      <c r="G146" s="11"/>
      <c r="H146" s="11"/>
      <c r="I146" s="7"/>
      <c r="J146" s="7"/>
      <c r="K146" s="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</row>
    <row r="147" spans="1:250" ht="15" customHeight="1" thickTop="1">
      <c r="A147" s="9"/>
      <c r="B147" s="49"/>
      <c r="C147" s="53"/>
      <c r="D147" s="10"/>
      <c r="E147" s="13"/>
      <c r="F147" s="25"/>
      <c r="G147" s="26" t="s">
        <v>177</v>
      </c>
      <c r="H147" s="27">
        <f>SUM(G144:G146)</f>
        <v>45000</v>
      </c>
      <c r="J147" s="7"/>
      <c r="K147" s="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</row>
    <row r="148" spans="1:250" ht="15" customHeight="1">
      <c r="A148" s="55"/>
      <c r="B148" s="56"/>
      <c r="C148" s="3"/>
      <c r="D148" s="121"/>
      <c r="E148" s="60"/>
      <c r="F148" s="7"/>
      <c r="G148" s="8"/>
      <c r="H148" s="78"/>
      <c r="J148" s="7"/>
      <c r="K148" s="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</row>
    <row r="149" spans="1:250" ht="15" customHeight="1">
      <c r="A149" s="122" t="s">
        <v>178</v>
      </c>
      <c r="B149" s="123"/>
      <c r="C149" s="124"/>
      <c r="D149" s="125"/>
      <c r="E149" s="126"/>
      <c r="F149" s="127"/>
      <c r="G149" s="128"/>
      <c r="H149" s="129"/>
      <c r="J149" s="7"/>
      <c r="K149" s="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</row>
    <row r="150" spans="1:250" ht="15" customHeight="1">
      <c r="A150" s="22"/>
      <c r="B150" s="48"/>
      <c r="C150" s="52"/>
      <c r="D150" s="17"/>
      <c r="E150" s="23"/>
      <c r="F150" s="19"/>
      <c r="G150" s="19"/>
      <c r="H150" s="19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</row>
    <row r="151" spans="1:250" ht="15" customHeight="1">
      <c r="A151" s="12"/>
      <c r="B151" s="58" t="s">
        <v>179</v>
      </c>
      <c r="C151" s="53"/>
      <c r="D151" s="10"/>
      <c r="E151" s="13"/>
      <c r="F151" s="11"/>
      <c r="G151" s="11"/>
      <c r="H151" s="11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</row>
    <row r="152" spans="1:250" ht="15" customHeight="1" thickBot="1">
      <c r="A152" s="107"/>
      <c r="B152" s="49" t="s">
        <v>180</v>
      </c>
      <c r="C152" s="103"/>
      <c r="D152" s="10">
        <v>1</v>
      </c>
      <c r="E152" s="13" t="s">
        <v>70</v>
      </c>
      <c r="F152" s="11">
        <v>81000</v>
      </c>
      <c r="G152" s="11">
        <f>D152*F152</f>
        <v>81000</v>
      </c>
      <c r="H152" s="104"/>
      <c r="I152" s="7"/>
      <c r="J152" s="7"/>
      <c r="K152" s="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</row>
    <row r="153" spans="1:250" ht="15" customHeight="1" thickTop="1">
      <c r="A153" s="9"/>
      <c r="B153" s="49"/>
      <c r="C153" s="53"/>
      <c r="D153" s="10"/>
      <c r="E153" s="13"/>
      <c r="F153" s="25"/>
      <c r="G153" s="26" t="s">
        <v>181</v>
      </c>
      <c r="H153" s="27">
        <f>SUM(G151:G152)</f>
        <v>81000</v>
      </c>
      <c r="J153" s="7"/>
      <c r="K153" s="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</row>
    <row r="154" spans="1:250" ht="15" customHeight="1">
      <c r="A154" s="55"/>
      <c r="B154" s="56"/>
      <c r="C154" s="3"/>
      <c r="D154" s="121"/>
      <c r="E154" s="60"/>
      <c r="F154" s="7"/>
      <c r="G154" s="8"/>
      <c r="H154" s="78"/>
      <c r="J154" s="7"/>
      <c r="K154" s="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</row>
    <row r="155" spans="1:250" s="91" customFormat="1" ht="15" customHeight="1">
      <c r="A155" s="122" t="s">
        <v>182</v>
      </c>
      <c r="B155" s="123"/>
      <c r="C155" s="124"/>
      <c r="D155" s="125"/>
      <c r="E155" s="126"/>
      <c r="F155" s="127"/>
      <c r="G155" s="128"/>
      <c r="H155" s="129"/>
      <c r="J155" s="105"/>
      <c r="K155" s="105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  <c r="AH155" s="106"/>
      <c r="AI155" s="106"/>
      <c r="AJ155" s="106"/>
      <c r="AK155" s="106"/>
      <c r="AL155" s="106"/>
      <c r="AM155" s="106"/>
      <c r="AN155" s="106"/>
      <c r="AO155" s="106"/>
      <c r="AP155" s="106"/>
      <c r="AQ155" s="106"/>
      <c r="AR155" s="106"/>
      <c r="AS155" s="106"/>
      <c r="AT155" s="106"/>
      <c r="AU155" s="106"/>
      <c r="AV155" s="106"/>
      <c r="AW155" s="106"/>
      <c r="AX155" s="106"/>
      <c r="AY155" s="106"/>
      <c r="AZ155" s="106"/>
      <c r="BA155" s="106"/>
      <c r="BB155" s="106"/>
      <c r="BC155" s="106"/>
      <c r="BD155" s="106"/>
      <c r="BE155" s="106"/>
      <c r="BF155" s="106"/>
      <c r="BG155" s="106"/>
      <c r="BH155" s="106"/>
      <c r="BI155" s="106"/>
      <c r="BJ155" s="106"/>
      <c r="BK155" s="106"/>
      <c r="BL155" s="106"/>
      <c r="BM155" s="106"/>
      <c r="BN155" s="106"/>
      <c r="BO155" s="106"/>
      <c r="BP155" s="106"/>
      <c r="BQ155" s="106"/>
      <c r="BR155" s="106"/>
      <c r="BS155" s="106"/>
      <c r="BT155" s="106"/>
      <c r="BU155" s="106"/>
      <c r="BV155" s="106"/>
      <c r="BW155" s="106"/>
      <c r="BX155" s="106"/>
      <c r="BY155" s="106"/>
      <c r="BZ155" s="106"/>
      <c r="CA155" s="106"/>
      <c r="CB155" s="106"/>
      <c r="CC155" s="106"/>
      <c r="CD155" s="106"/>
      <c r="CE155" s="106"/>
      <c r="CF155" s="106"/>
      <c r="CG155" s="106"/>
      <c r="CH155" s="106"/>
      <c r="CI155" s="106"/>
      <c r="CJ155" s="106"/>
      <c r="CK155" s="106"/>
      <c r="CL155" s="106"/>
      <c r="CM155" s="106"/>
      <c r="CN155" s="106"/>
      <c r="CO155" s="106"/>
      <c r="CP155" s="106"/>
      <c r="CQ155" s="106"/>
      <c r="CR155" s="106"/>
      <c r="CS155" s="106"/>
      <c r="CT155" s="106"/>
      <c r="CU155" s="106"/>
      <c r="CV155" s="106"/>
      <c r="CW155" s="106"/>
      <c r="CX155" s="106"/>
      <c r="CY155" s="106"/>
      <c r="CZ155" s="106"/>
      <c r="DA155" s="106"/>
      <c r="DB155" s="106"/>
      <c r="DC155" s="106"/>
      <c r="DD155" s="106"/>
      <c r="DE155" s="106"/>
      <c r="DF155" s="106"/>
      <c r="DG155" s="106"/>
      <c r="DH155" s="106"/>
      <c r="DI155" s="106"/>
      <c r="DJ155" s="106"/>
      <c r="DK155" s="106"/>
      <c r="DL155" s="106"/>
      <c r="DM155" s="106"/>
      <c r="DN155" s="106"/>
      <c r="DO155" s="106"/>
      <c r="DP155" s="106"/>
      <c r="DQ155" s="106"/>
      <c r="DR155" s="106"/>
      <c r="DS155" s="106"/>
      <c r="DT155" s="106"/>
      <c r="DU155" s="106"/>
      <c r="DV155" s="106"/>
      <c r="DW155" s="106"/>
      <c r="DX155" s="106"/>
      <c r="DY155" s="106"/>
      <c r="DZ155" s="106"/>
      <c r="EA155" s="106"/>
      <c r="EB155" s="106"/>
      <c r="EC155" s="106"/>
      <c r="ED155" s="106"/>
      <c r="EE155" s="106"/>
      <c r="EF155" s="106"/>
      <c r="EG155" s="106"/>
      <c r="EH155" s="106"/>
      <c r="EI155" s="106"/>
      <c r="EJ155" s="106"/>
      <c r="EK155" s="106"/>
      <c r="EL155" s="106"/>
      <c r="EM155" s="106"/>
      <c r="EN155" s="106"/>
      <c r="EO155" s="106"/>
      <c r="EP155" s="106"/>
      <c r="EQ155" s="106"/>
      <c r="ER155" s="106"/>
      <c r="ES155" s="106"/>
      <c r="ET155" s="106"/>
      <c r="EU155" s="106"/>
      <c r="EV155" s="106"/>
      <c r="EW155" s="106"/>
      <c r="EX155" s="106"/>
      <c r="EY155" s="106"/>
      <c r="EZ155" s="106"/>
      <c r="FA155" s="106"/>
      <c r="FB155" s="106"/>
      <c r="FC155" s="106"/>
      <c r="FD155" s="106"/>
      <c r="FE155" s="106"/>
      <c r="FF155" s="106"/>
      <c r="FG155" s="106"/>
      <c r="FH155" s="106"/>
      <c r="FI155" s="106"/>
      <c r="FJ155" s="106"/>
      <c r="FK155" s="106"/>
      <c r="FL155" s="106"/>
      <c r="FM155" s="106"/>
      <c r="FN155" s="106"/>
      <c r="FO155" s="106"/>
      <c r="FP155" s="106"/>
      <c r="FQ155" s="106"/>
      <c r="FR155" s="106"/>
      <c r="FS155" s="106"/>
      <c r="FT155" s="106"/>
      <c r="FU155" s="106"/>
      <c r="FV155" s="106"/>
      <c r="FW155" s="106"/>
      <c r="FX155" s="106"/>
      <c r="FY155" s="106"/>
      <c r="FZ155" s="106"/>
      <c r="GA155" s="106"/>
      <c r="GB155" s="106"/>
      <c r="GC155" s="106"/>
      <c r="GD155" s="106"/>
      <c r="GE155" s="106"/>
      <c r="GF155" s="106"/>
      <c r="GG155" s="106"/>
      <c r="GH155" s="106"/>
      <c r="GI155" s="106"/>
      <c r="GJ155" s="106"/>
      <c r="GK155" s="106"/>
      <c r="GL155" s="106"/>
      <c r="GM155" s="106"/>
      <c r="GN155" s="106"/>
      <c r="GO155" s="106"/>
      <c r="GP155" s="106"/>
      <c r="GQ155" s="106"/>
      <c r="GR155" s="106"/>
      <c r="GS155" s="106"/>
      <c r="GT155" s="106"/>
      <c r="GU155" s="106"/>
      <c r="GV155" s="106"/>
      <c r="GW155" s="106"/>
      <c r="GX155" s="106"/>
      <c r="GY155" s="106"/>
      <c r="GZ155" s="106"/>
      <c r="HA155" s="106"/>
      <c r="HB155" s="106"/>
      <c r="HC155" s="106"/>
      <c r="HD155" s="106"/>
      <c r="HE155" s="106"/>
      <c r="HF155" s="106"/>
      <c r="HG155" s="106"/>
      <c r="HH155" s="106"/>
      <c r="HI155" s="106"/>
      <c r="HJ155" s="106"/>
      <c r="HK155" s="106"/>
      <c r="HL155" s="106"/>
      <c r="HM155" s="106"/>
      <c r="HN155" s="106"/>
      <c r="HO155" s="106"/>
      <c r="HP155" s="106"/>
      <c r="HQ155" s="106"/>
      <c r="HR155" s="106"/>
      <c r="HS155" s="106"/>
      <c r="HT155" s="106"/>
      <c r="HU155" s="106"/>
      <c r="HV155" s="106"/>
      <c r="HW155" s="106"/>
      <c r="HX155" s="106"/>
      <c r="HY155" s="106"/>
      <c r="HZ155" s="106"/>
      <c r="IA155" s="106"/>
      <c r="IB155" s="106"/>
      <c r="IC155" s="106"/>
      <c r="ID155" s="106"/>
      <c r="IE155" s="106"/>
      <c r="IF155" s="106"/>
      <c r="IG155" s="106"/>
      <c r="IH155" s="106"/>
      <c r="II155" s="106"/>
      <c r="IJ155" s="106"/>
      <c r="IK155" s="106"/>
      <c r="IL155" s="106"/>
      <c r="IM155" s="106"/>
      <c r="IN155" s="106"/>
      <c r="IO155" s="106"/>
      <c r="IP155" s="106"/>
    </row>
    <row r="156" spans="1:250" ht="15" customHeight="1">
      <c r="A156" s="22"/>
      <c r="B156" s="48"/>
      <c r="C156" s="52"/>
      <c r="D156" s="17"/>
      <c r="E156" s="23"/>
      <c r="F156" s="19"/>
      <c r="G156" s="19"/>
      <c r="H156" s="19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</row>
    <row r="157" spans="1:250" ht="15" customHeight="1">
      <c r="A157" s="12"/>
      <c r="B157" s="58" t="s">
        <v>183</v>
      </c>
      <c r="C157" s="53"/>
      <c r="D157" s="10"/>
      <c r="E157" s="13"/>
      <c r="F157" s="11"/>
      <c r="G157" s="11"/>
      <c r="H157" s="11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</row>
    <row r="158" spans="1:250" ht="15" customHeight="1">
      <c r="A158" s="12"/>
      <c r="B158" s="49" t="s">
        <v>37</v>
      </c>
      <c r="C158" s="53"/>
      <c r="D158" s="10">
        <v>1</v>
      </c>
      <c r="E158" s="13" t="s">
        <v>70</v>
      </c>
      <c r="F158" s="95">
        <v>325400</v>
      </c>
      <c r="G158" s="11">
        <f>D158*F158</f>
        <v>325400</v>
      </c>
      <c r="H158" s="11"/>
      <c r="I158" s="7"/>
      <c r="J158" s="7"/>
      <c r="K158" s="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</row>
    <row r="159" spans="1:250" ht="15" customHeight="1" thickBot="1">
      <c r="A159" s="12"/>
      <c r="B159" s="49"/>
      <c r="C159" s="53"/>
      <c r="D159" s="49"/>
      <c r="E159" s="13"/>
      <c r="F159" s="95"/>
      <c r="G159" s="19"/>
      <c r="H159" s="19"/>
      <c r="J159" s="7"/>
      <c r="K159" s="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</row>
    <row r="160" spans="1:250" ht="15" customHeight="1" thickTop="1">
      <c r="A160" s="131"/>
      <c r="B160" s="50"/>
      <c r="C160" s="54"/>
      <c r="D160" s="50"/>
      <c r="E160" s="29"/>
      <c r="F160" s="132"/>
      <c r="G160" s="109" t="s">
        <v>184</v>
      </c>
      <c r="H160" s="133">
        <f>SUM(G157:G159)</f>
        <v>325400</v>
      </c>
      <c r="J160" s="7"/>
      <c r="K160" s="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</row>
    <row r="161" spans="1:250" ht="15" customHeight="1">
      <c r="A161" s="122" t="s">
        <v>185</v>
      </c>
      <c r="B161" s="123"/>
      <c r="C161" s="124"/>
      <c r="D161" s="123"/>
      <c r="E161" s="126"/>
      <c r="F161" s="127"/>
      <c r="G161" s="128"/>
      <c r="H161" s="129"/>
      <c r="J161" s="7"/>
      <c r="K161" s="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</row>
    <row r="162" spans="1:250" ht="15" customHeight="1">
      <c r="A162" s="22"/>
      <c r="B162" s="48"/>
      <c r="C162" s="52"/>
      <c r="D162" s="17"/>
      <c r="E162" s="23"/>
      <c r="F162" s="19"/>
      <c r="G162" s="19"/>
      <c r="H162" s="19"/>
      <c r="J162" s="7"/>
      <c r="K162" s="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</row>
    <row r="163" spans="1:250" ht="15" customHeight="1">
      <c r="A163" s="12"/>
      <c r="B163" s="58" t="s">
        <v>186</v>
      </c>
      <c r="C163" s="53"/>
      <c r="D163" s="10"/>
      <c r="E163" s="13"/>
      <c r="F163" s="11"/>
      <c r="G163" s="11"/>
      <c r="H163" s="11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</row>
    <row r="164" spans="1:250" ht="15" customHeight="1">
      <c r="A164" s="12"/>
      <c r="B164" s="49" t="s">
        <v>187</v>
      </c>
      <c r="C164" s="53"/>
      <c r="D164" s="10">
        <v>1</v>
      </c>
      <c r="E164" s="13" t="s">
        <v>70</v>
      </c>
      <c r="F164" s="95">
        <v>726000</v>
      </c>
      <c r="G164" s="11">
        <f>D164*F164</f>
        <v>726000</v>
      </c>
      <c r="H164" s="11"/>
      <c r="I164" s="7"/>
      <c r="J164" s="7"/>
      <c r="K164" s="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</row>
    <row r="165" spans="1:250" ht="15" customHeight="1" thickBot="1">
      <c r="A165" s="12"/>
      <c r="B165" s="49"/>
      <c r="C165" s="53"/>
      <c r="D165" s="10"/>
      <c r="E165" s="13"/>
      <c r="F165" s="95"/>
      <c r="G165" s="19"/>
      <c r="H165" s="19"/>
      <c r="J165" s="7"/>
      <c r="K165" s="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</row>
    <row r="166" spans="1:250" ht="15" customHeight="1" thickTop="1">
      <c r="A166" s="9"/>
      <c r="B166" s="49"/>
      <c r="C166" s="53"/>
      <c r="D166" s="10"/>
      <c r="E166" s="13"/>
      <c r="F166" s="25"/>
      <c r="G166" s="26" t="s">
        <v>188</v>
      </c>
      <c r="H166" s="27">
        <f>SUM(G163:G165)</f>
        <v>726000</v>
      </c>
      <c r="J166" s="7"/>
      <c r="K166" s="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</row>
    <row r="167" spans="1:250" ht="18" customHeight="1">
      <c r="A167" s="28"/>
      <c r="B167" s="50"/>
      <c r="C167" s="54"/>
      <c r="D167" s="121"/>
      <c r="E167" s="29"/>
      <c r="F167" s="24"/>
      <c r="G167" s="24"/>
      <c r="H167" s="24"/>
      <c r="J167" s="7"/>
      <c r="K167" s="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</row>
    <row r="168" spans="1:250" ht="15" customHeight="1">
      <c r="A168" s="122" t="s">
        <v>189</v>
      </c>
      <c r="B168" s="123"/>
      <c r="C168" s="124"/>
      <c r="D168" s="125"/>
      <c r="E168" s="126"/>
      <c r="F168" s="127"/>
      <c r="G168" s="128"/>
      <c r="H168" s="129"/>
      <c r="J168" s="7"/>
      <c r="K168" s="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</row>
    <row r="169" spans="1:250" ht="15" customHeight="1">
      <c r="A169" s="55"/>
      <c r="B169" s="3"/>
      <c r="C169" s="3"/>
      <c r="D169" s="17"/>
      <c r="E169" s="5"/>
      <c r="F169" s="134"/>
      <c r="G169" s="7"/>
      <c r="H169" s="57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</row>
    <row r="170" spans="1:250" ht="15" customHeight="1">
      <c r="A170" s="12"/>
      <c r="B170" s="53" t="s">
        <v>190</v>
      </c>
      <c r="C170" s="53"/>
      <c r="D170" s="10">
        <v>1</v>
      </c>
      <c r="E170" s="13" t="s">
        <v>70</v>
      </c>
      <c r="F170" s="95">
        <v>305830</v>
      </c>
      <c r="G170" s="11">
        <f t="shared" ref="G170:G171" si="7">D170*F170</f>
        <v>305830</v>
      </c>
      <c r="H170" s="11"/>
      <c r="J170" s="7"/>
      <c r="K170" s="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</row>
    <row r="171" spans="1:250" ht="15" customHeight="1">
      <c r="A171" s="55"/>
      <c r="B171" s="53" t="s">
        <v>191</v>
      </c>
      <c r="C171" s="49"/>
      <c r="D171" s="10">
        <v>1</v>
      </c>
      <c r="E171" s="13" t="s">
        <v>70</v>
      </c>
      <c r="F171" s="95">
        <v>271500</v>
      </c>
      <c r="G171" s="11">
        <f t="shared" si="7"/>
        <v>271500</v>
      </c>
      <c r="H171" s="49"/>
      <c r="I171" s="7"/>
      <c r="J171" s="7"/>
      <c r="K171" s="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</row>
    <row r="172" spans="1:250" ht="15" customHeight="1">
      <c r="A172" s="55"/>
      <c r="B172" s="53" t="s">
        <v>192</v>
      </c>
      <c r="C172" s="49"/>
      <c r="D172" s="10">
        <v>1</v>
      </c>
      <c r="E172" s="13" t="s">
        <v>70</v>
      </c>
      <c r="F172" s="95">
        <v>150000</v>
      </c>
      <c r="G172" s="11">
        <f>D172*F172</f>
        <v>150000</v>
      </c>
      <c r="H172" s="49"/>
      <c r="I172" s="7"/>
      <c r="J172" s="7"/>
      <c r="K172" s="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</row>
    <row r="173" spans="1:250" ht="19.5" customHeight="1" thickBot="1">
      <c r="A173" s="55"/>
      <c r="B173" s="53"/>
      <c r="C173" s="49"/>
      <c r="D173" s="10"/>
      <c r="E173" s="13"/>
      <c r="F173" s="95"/>
      <c r="G173" s="11"/>
      <c r="H173" s="49"/>
      <c r="J173" s="7"/>
      <c r="K173" s="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</row>
    <row r="174" spans="1:250" ht="15" customHeight="1" thickTop="1">
      <c r="A174" s="9"/>
      <c r="B174" s="108"/>
      <c r="C174" s="53"/>
      <c r="D174" s="10"/>
      <c r="E174" s="13"/>
      <c r="F174" s="25"/>
      <c r="G174" s="109" t="s">
        <v>193</v>
      </c>
      <c r="H174" s="27">
        <f>SUM(G169:G173)</f>
        <v>727330</v>
      </c>
      <c r="I174" s="7"/>
      <c r="J174" s="7"/>
      <c r="K174" s="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</row>
    <row r="175" spans="1:250" ht="15" customHeight="1">
      <c r="A175" s="4"/>
      <c r="B175" s="108"/>
      <c r="C175" s="3"/>
      <c r="D175" s="5"/>
      <c r="E175" s="60"/>
      <c r="F175" s="7"/>
      <c r="G175" s="8"/>
      <c r="H175" s="2"/>
      <c r="I175" s="7"/>
      <c r="J175" s="7"/>
      <c r="K175" s="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</row>
    <row r="176" spans="1:250" ht="15" customHeight="1">
      <c r="A176" s="122" t="s">
        <v>194</v>
      </c>
      <c r="B176" s="123"/>
      <c r="C176" s="124"/>
      <c r="D176" s="125"/>
      <c r="E176" s="126"/>
      <c r="F176" s="127"/>
      <c r="G176" s="128"/>
      <c r="H176" s="129"/>
      <c r="I176" s="7"/>
      <c r="J176" s="7"/>
      <c r="K176" s="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</row>
    <row r="177" spans="1:250" ht="15" customHeight="1">
      <c r="A177" s="55"/>
      <c r="B177" s="3"/>
      <c r="C177" s="3"/>
      <c r="D177" s="17"/>
      <c r="E177" s="5"/>
      <c r="F177" s="134"/>
      <c r="G177" s="7"/>
      <c r="H177" s="57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</row>
    <row r="178" spans="1:250" ht="15" customHeight="1" thickBot="1">
      <c r="A178" s="55"/>
      <c r="B178" s="53" t="s">
        <v>195</v>
      </c>
      <c r="C178" s="49"/>
      <c r="D178" s="10">
        <v>1</v>
      </c>
      <c r="E178" s="13" t="s">
        <v>70</v>
      </c>
      <c r="F178" s="95">
        <v>63300</v>
      </c>
      <c r="G178" s="11">
        <f>D178*F178</f>
        <v>63300</v>
      </c>
      <c r="H178" s="49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</row>
    <row r="179" spans="1:250" ht="15" customHeight="1" thickTop="1">
      <c r="A179" s="9"/>
      <c r="B179" s="108"/>
      <c r="C179" s="53"/>
      <c r="D179" s="10"/>
      <c r="E179" s="13"/>
      <c r="F179" s="25"/>
      <c r="G179" s="109" t="s">
        <v>196</v>
      </c>
      <c r="H179" s="27">
        <f>SUM(G177:G178)</f>
        <v>63300</v>
      </c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</row>
    <row r="180" spans="1:250" ht="15" customHeight="1">
      <c r="A180" s="55"/>
      <c r="B180" s="53"/>
      <c r="C180" s="49"/>
      <c r="D180" s="10"/>
      <c r="E180" s="13"/>
      <c r="F180" s="95"/>
      <c r="G180" s="11"/>
      <c r="H180" s="49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</row>
    <row r="181" spans="1:250" ht="15" customHeight="1">
      <c r="A181" s="122" t="s">
        <v>197</v>
      </c>
      <c r="B181" s="123"/>
      <c r="C181" s="124"/>
      <c r="D181" s="125"/>
      <c r="E181" s="126"/>
      <c r="F181" s="127"/>
      <c r="G181" s="128"/>
      <c r="H181" s="129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</row>
    <row r="182" spans="1:250" ht="15" customHeight="1">
      <c r="A182" s="55"/>
      <c r="B182" s="3"/>
      <c r="C182" s="3"/>
      <c r="D182" s="17"/>
      <c r="E182" s="5"/>
      <c r="F182" s="134"/>
      <c r="G182" s="7"/>
      <c r="H182" s="57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</row>
    <row r="183" spans="1:250" ht="15" customHeight="1">
      <c r="A183" s="55"/>
      <c r="B183" s="53" t="s">
        <v>198</v>
      </c>
      <c r="C183" s="49"/>
      <c r="D183" s="10">
        <v>1</v>
      </c>
      <c r="E183" s="13" t="s">
        <v>70</v>
      </c>
      <c r="F183" s="95">
        <v>32200</v>
      </c>
      <c r="G183" s="11">
        <f>D183*F183</f>
        <v>32200</v>
      </c>
      <c r="H183" s="49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</row>
    <row r="184" spans="1:250" ht="15" customHeight="1">
      <c r="A184" s="55"/>
      <c r="B184" s="53" t="s">
        <v>199</v>
      </c>
      <c r="C184" s="49"/>
      <c r="D184" s="10">
        <v>1</v>
      </c>
      <c r="E184" s="13" t="s">
        <v>70</v>
      </c>
      <c r="F184" s="95">
        <v>20000</v>
      </c>
      <c r="G184" s="11">
        <f>D184*F184</f>
        <v>20000</v>
      </c>
      <c r="H184" s="49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</row>
    <row r="185" spans="1:250" ht="15" customHeight="1" thickBot="1">
      <c r="A185" s="55"/>
      <c r="B185" s="53" t="s">
        <v>200</v>
      </c>
      <c r="C185" s="49"/>
      <c r="D185" s="10">
        <v>1</v>
      </c>
      <c r="E185" s="13" t="s">
        <v>70</v>
      </c>
      <c r="F185" s="95">
        <v>37000</v>
      </c>
      <c r="G185" s="11">
        <f>D185*F185</f>
        <v>37000</v>
      </c>
      <c r="H185" s="49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</row>
    <row r="186" spans="1:250" ht="15" customHeight="1" thickTop="1">
      <c r="A186" s="9"/>
      <c r="B186" s="108"/>
      <c r="C186" s="53"/>
      <c r="D186" s="10"/>
      <c r="E186" s="13"/>
      <c r="F186" s="25"/>
      <c r="G186" s="109" t="s">
        <v>201</v>
      </c>
      <c r="H186" s="27">
        <f>SUM(G182:G185)</f>
        <v>89200</v>
      </c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</row>
    <row r="187" spans="1:250" ht="15" customHeight="1"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</row>
    <row r="188" spans="1:250" ht="15" customHeight="1">
      <c r="A188" s="122" t="s">
        <v>202</v>
      </c>
      <c r="B188" s="123"/>
      <c r="C188" s="124"/>
      <c r="D188" s="125"/>
      <c r="E188" s="126"/>
      <c r="F188" s="127"/>
      <c r="G188" s="128"/>
      <c r="H188" s="129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</row>
    <row r="189" spans="1:250" ht="15" customHeight="1">
      <c r="A189" s="55"/>
      <c r="B189" s="3"/>
      <c r="C189" s="3"/>
      <c r="D189" s="17"/>
      <c r="E189" s="5"/>
      <c r="F189" s="134"/>
      <c r="G189" s="7"/>
      <c r="H189" s="57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</row>
    <row r="190" spans="1:250" ht="15" customHeight="1">
      <c r="A190" s="22"/>
      <c r="B190" s="110" t="s">
        <v>203</v>
      </c>
      <c r="C190" s="52"/>
      <c r="D190" s="10">
        <v>1</v>
      </c>
      <c r="E190" s="23" t="s">
        <v>70</v>
      </c>
      <c r="F190" s="19">
        <v>70560</v>
      </c>
      <c r="G190" s="11">
        <f>D190*F190</f>
        <v>70560</v>
      </c>
      <c r="H190" s="19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</row>
    <row r="191" spans="1:250" ht="15" customHeight="1">
      <c r="A191" s="22"/>
      <c r="B191" s="110" t="s">
        <v>204</v>
      </c>
      <c r="C191" s="52"/>
      <c r="D191" s="10">
        <v>1</v>
      </c>
      <c r="E191" s="23" t="s">
        <v>70</v>
      </c>
      <c r="F191" s="19">
        <v>53000</v>
      </c>
      <c r="G191" s="11">
        <f>D191*F191</f>
        <v>53000</v>
      </c>
      <c r="H191" s="19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</row>
    <row r="192" spans="1:250" ht="15" customHeight="1">
      <c r="A192" s="22"/>
      <c r="B192" s="110" t="s">
        <v>205</v>
      </c>
      <c r="C192" s="52"/>
      <c r="D192" s="10">
        <v>18000</v>
      </c>
      <c r="E192" s="23" t="s">
        <v>76</v>
      </c>
      <c r="F192" s="19">
        <v>1.6</v>
      </c>
      <c r="G192" s="11">
        <f>D192*F192</f>
        <v>28800</v>
      </c>
      <c r="H192" s="19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</row>
    <row r="193" spans="1:250" ht="15" customHeight="1">
      <c r="A193" s="22"/>
      <c r="B193" s="110" t="s">
        <v>206</v>
      </c>
      <c r="C193" s="52"/>
      <c r="D193" s="10">
        <v>1</v>
      </c>
      <c r="E193" s="23" t="s">
        <v>70</v>
      </c>
      <c r="F193" s="19">
        <v>35500</v>
      </c>
      <c r="G193" s="11">
        <f>D193*F193</f>
        <v>35500</v>
      </c>
      <c r="H193" s="19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</row>
    <row r="194" spans="1:250" ht="15" customHeight="1" thickBot="1">
      <c r="A194" s="55"/>
      <c r="B194" s="53"/>
      <c r="C194" s="49"/>
      <c r="D194" s="10"/>
      <c r="E194" s="13"/>
      <c r="F194" s="95"/>
      <c r="G194" s="11"/>
      <c r="H194" s="49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</row>
    <row r="195" spans="1:250" ht="15" customHeight="1" thickTop="1">
      <c r="A195" s="9"/>
      <c r="B195" s="108"/>
      <c r="C195" s="53"/>
      <c r="D195" s="10"/>
      <c r="E195" s="13"/>
      <c r="F195" s="25"/>
      <c r="G195" s="109" t="s">
        <v>207</v>
      </c>
      <c r="H195" s="27">
        <f>SUM(G189:G194)</f>
        <v>187860</v>
      </c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</row>
    <row r="196" spans="1:250" ht="15" customHeight="1">
      <c r="A196" s="4"/>
      <c r="B196" s="108"/>
      <c r="C196" s="3"/>
      <c r="D196" s="5"/>
      <c r="E196" s="60"/>
      <c r="F196" s="7"/>
      <c r="G196" s="8"/>
      <c r="H196" s="2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</row>
    <row r="197" spans="1:250" ht="15" customHeight="1">
      <c r="A197" s="122" t="s">
        <v>208</v>
      </c>
      <c r="B197" s="123"/>
      <c r="C197" s="124"/>
      <c r="D197" s="125"/>
      <c r="E197" s="126"/>
      <c r="F197" s="127"/>
      <c r="G197" s="128"/>
      <c r="H197" s="129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</row>
    <row r="198" spans="1:250" ht="15" customHeight="1">
      <c r="A198" s="143"/>
      <c r="B198" s="3"/>
      <c r="C198" s="3"/>
      <c r="D198" s="144"/>
      <c r="E198" s="5"/>
      <c r="F198" s="6"/>
      <c r="G198" s="7"/>
      <c r="H198" s="7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</row>
    <row r="199" spans="1:250" ht="15" customHeight="1">
      <c r="A199" s="22"/>
      <c r="B199" s="110" t="s">
        <v>209</v>
      </c>
      <c r="C199" s="52"/>
      <c r="D199" s="10">
        <v>1</v>
      </c>
      <c r="E199" s="23" t="s">
        <v>70</v>
      </c>
      <c r="F199" s="19">
        <v>704820</v>
      </c>
      <c r="G199" s="11">
        <f>D199*F199</f>
        <v>704820</v>
      </c>
      <c r="H199" s="19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</row>
    <row r="200" spans="1:250" ht="15" customHeight="1">
      <c r="A200" s="22"/>
      <c r="B200" s="110" t="s">
        <v>210</v>
      </c>
      <c r="C200" s="52"/>
      <c r="D200" s="10">
        <v>1</v>
      </c>
      <c r="E200" s="23" t="s">
        <v>70</v>
      </c>
      <c r="F200" s="19">
        <v>72440</v>
      </c>
      <c r="G200" s="11">
        <f>D200*F200</f>
        <v>72440</v>
      </c>
      <c r="H200" s="19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</row>
    <row r="201" spans="1:250" ht="15" customHeight="1">
      <c r="A201" s="12"/>
      <c r="B201" s="49" t="s">
        <v>211</v>
      </c>
      <c r="C201" s="53"/>
      <c r="D201" s="10">
        <v>1</v>
      </c>
      <c r="E201" s="23" t="s">
        <v>70</v>
      </c>
      <c r="F201" s="19">
        <v>87750</v>
      </c>
      <c r="G201" s="11">
        <f>D201*F201</f>
        <v>87750</v>
      </c>
      <c r="H201" s="19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</row>
    <row r="202" spans="1:250" ht="15" customHeight="1">
      <c r="A202" s="55"/>
      <c r="B202" s="3"/>
      <c r="C202" s="3"/>
      <c r="D202" s="17"/>
      <c r="E202" s="5"/>
      <c r="F202" s="134"/>
      <c r="G202" s="7"/>
      <c r="H202" s="57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</row>
    <row r="203" spans="1:250" ht="15" customHeight="1" thickBot="1">
      <c r="A203" s="55"/>
      <c r="B203" s="53"/>
      <c r="C203" s="49"/>
      <c r="D203" s="10"/>
      <c r="E203" s="13"/>
      <c r="F203" s="95"/>
      <c r="G203" s="11"/>
      <c r="H203" s="49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</row>
    <row r="204" spans="1:250" ht="15" customHeight="1" thickTop="1">
      <c r="A204" s="9"/>
      <c r="B204" s="108"/>
      <c r="C204" s="53"/>
      <c r="D204" s="10"/>
      <c r="E204" s="13"/>
      <c r="F204" s="25"/>
      <c r="G204" s="109" t="s">
        <v>212</v>
      </c>
      <c r="H204" s="27">
        <f>SUM(G198:G203)</f>
        <v>865010</v>
      </c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</row>
    <row r="205" spans="1:250" ht="15" customHeight="1">
      <c r="A205" s="55"/>
      <c r="B205" s="53"/>
      <c r="C205" s="49"/>
      <c r="D205" s="10"/>
      <c r="E205" s="13"/>
      <c r="F205" s="95"/>
      <c r="G205" s="11"/>
      <c r="H205" s="49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</row>
    <row r="206" spans="1:250" ht="15" customHeight="1">
      <c r="A206" s="122" t="s">
        <v>213</v>
      </c>
      <c r="B206" s="123"/>
      <c r="C206" s="124"/>
      <c r="D206" s="125"/>
      <c r="E206" s="126"/>
      <c r="F206" s="127"/>
      <c r="G206" s="128"/>
      <c r="H206" s="129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</row>
    <row r="207" spans="1:250" ht="15" customHeight="1">
      <c r="A207" s="55"/>
      <c r="B207" s="3"/>
      <c r="C207" s="3"/>
      <c r="D207" s="17"/>
      <c r="E207" s="5"/>
      <c r="F207" s="134"/>
      <c r="G207" s="7"/>
      <c r="H207" s="57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</row>
    <row r="208" spans="1:250" ht="15" customHeight="1">
      <c r="A208" s="22"/>
      <c r="B208" s="110" t="s">
        <v>214</v>
      </c>
      <c r="C208" s="52"/>
      <c r="D208" s="10">
        <v>1</v>
      </c>
      <c r="E208" s="23" t="s">
        <v>70</v>
      </c>
      <c r="F208" s="19">
        <v>197000</v>
      </c>
      <c r="G208" s="11">
        <f t="shared" ref="G208:G209" si="8">D208*F208</f>
        <v>197000</v>
      </c>
      <c r="H208" s="19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</row>
    <row r="209" spans="1:250" ht="15" customHeight="1">
      <c r="A209" s="22"/>
      <c r="B209" s="110" t="s">
        <v>215</v>
      </c>
      <c r="C209" s="52"/>
      <c r="D209" s="10">
        <v>1</v>
      </c>
      <c r="E209" s="23" t="s">
        <v>70</v>
      </c>
      <c r="F209" s="19">
        <v>18020</v>
      </c>
      <c r="G209" s="11">
        <f t="shared" si="8"/>
        <v>18020</v>
      </c>
      <c r="H209" s="19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</row>
    <row r="210" spans="1:250" ht="15" customHeight="1" thickBot="1">
      <c r="A210" s="55"/>
      <c r="B210" s="53"/>
      <c r="C210" s="49"/>
      <c r="D210" s="10"/>
      <c r="E210" s="13"/>
      <c r="F210" s="95"/>
      <c r="G210" s="11"/>
      <c r="H210" s="49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</row>
    <row r="211" spans="1:250" ht="15" customHeight="1" thickTop="1">
      <c r="A211" s="9"/>
      <c r="B211" s="108"/>
      <c r="C211" s="53"/>
      <c r="D211" s="10"/>
      <c r="E211" s="13"/>
      <c r="F211" s="25"/>
      <c r="G211" s="109" t="s">
        <v>201</v>
      </c>
      <c r="H211" s="27">
        <f>SUM(G207:G210)</f>
        <v>215020</v>
      </c>
      <c r="J211" s="7"/>
      <c r="K211" s="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</row>
    <row r="212" spans="1:250" ht="15" customHeight="1">
      <c r="A212" s="4"/>
      <c r="B212" s="108"/>
      <c r="C212" s="3"/>
      <c r="D212" s="5"/>
      <c r="E212" s="60"/>
      <c r="F212" s="7"/>
      <c r="G212" s="8"/>
      <c r="H212" s="2"/>
      <c r="J212" s="7"/>
      <c r="K212" s="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</row>
    <row r="213" spans="1:250" ht="15" customHeight="1">
      <c r="A213" s="3"/>
      <c r="B213" s="108"/>
      <c r="C213" s="3"/>
      <c r="D213" s="3"/>
      <c r="E213" s="137"/>
      <c r="F213" s="6" t="s">
        <v>216</v>
      </c>
      <c r="G213" s="39"/>
      <c r="H213" s="8">
        <f>SUM(H11:H211)</f>
        <v>4465106.29</v>
      </c>
      <c r="I213" s="2"/>
      <c r="J213" s="8"/>
      <c r="K213" s="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</row>
    <row r="214" spans="1:250" ht="15" customHeight="1">
      <c r="A214" s="3"/>
      <c r="B214" s="3"/>
      <c r="C214" s="3"/>
      <c r="D214" s="3"/>
      <c r="E214" s="137"/>
      <c r="F214" s="6"/>
      <c r="G214" s="39"/>
      <c r="H214" s="8"/>
      <c r="I214" s="2"/>
      <c r="J214" s="8"/>
      <c r="K214" s="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</row>
    <row r="215" spans="1:250" ht="15" customHeight="1">
      <c r="A215" s="3"/>
      <c r="B215" s="3"/>
      <c r="C215" s="3"/>
      <c r="D215" s="3"/>
      <c r="E215" s="137"/>
      <c r="F215" s="6" t="s">
        <v>217</v>
      </c>
      <c r="G215" s="39"/>
      <c r="H215" s="40">
        <f>H7</f>
        <v>312557.44030000002</v>
      </c>
      <c r="I215" s="2"/>
      <c r="J215" s="8"/>
      <c r="K215" s="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</row>
    <row r="216" spans="1:250" ht="15" customHeight="1">
      <c r="A216" s="3"/>
      <c r="B216" s="3"/>
      <c r="C216" s="3"/>
      <c r="D216" s="3"/>
      <c r="E216" s="137"/>
      <c r="F216" s="6" t="s">
        <v>218</v>
      </c>
      <c r="G216" s="39"/>
      <c r="H216" s="40">
        <f>H213*0.06</f>
        <v>267906.3774</v>
      </c>
      <c r="I216" s="2"/>
      <c r="J216" s="8"/>
      <c r="K216" s="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</row>
    <row r="217" spans="1:250" ht="15" customHeight="1">
      <c r="A217" s="3"/>
      <c r="B217" s="3"/>
      <c r="C217" s="3"/>
      <c r="D217" s="3"/>
      <c r="E217" s="137"/>
      <c r="F217" s="6" t="s">
        <v>55</v>
      </c>
      <c r="G217" s="39"/>
      <c r="H217" s="40">
        <f>H213*0.06</f>
        <v>267906.3774</v>
      </c>
      <c r="I217" s="2"/>
      <c r="J217" s="8"/>
      <c r="K217" s="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</row>
    <row r="218" spans="1:250" ht="16" customHeight="1">
      <c r="A218" s="3"/>
      <c r="B218" s="3"/>
      <c r="C218" s="3"/>
      <c r="D218" s="3"/>
      <c r="E218" s="137"/>
      <c r="F218" s="41" t="s">
        <v>219</v>
      </c>
      <c r="G218" s="42"/>
      <c r="H218" s="42">
        <f>H213*0.015</f>
        <v>66976.594349999999</v>
      </c>
      <c r="J218" s="43"/>
      <c r="K218" s="43"/>
    </row>
    <row r="219" spans="1:250" ht="16" customHeight="1">
      <c r="A219" s="3"/>
      <c r="B219" s="3"/>
      <c r="C219" s="3"/>
      <c r="D219" s="4"/>
      <c r="E219" s="44"/>
      <c r="F219" s="39"/>
      <c r="G219" s="8" t="s">
        <v>62</v>
      </c>
      <c r="H219" s="8">
        <f>H213+H215+H216+H217+H218</f>
        <v>5380453.0794499991</v>
      </c>
      <c r="J219" s="43"/>
      <c r="K219" s="8"/>
    </row>
    <row r="220" spans="1:250" ht="16" customHeight="1" thickBot="1">
      <c r="A220" s="4"/>
      <c r="B220" s="3"/>
      <c r="C220" s="3"/>
      <c r="D220" s="3"/>
      <c r="E220" s="4"/>
      <c r="F220" s="45"/>
      <c r="G220" s="3"/>
      <c r="H220" s="14"/>
      <c r="J220" s="43"/>
      <c r="K220" s="43"/>
    </row>
    <row r="221" spans="1:250" ht="16" customHeight="1" thickBot="1">
      <c r="A221" s="4"/>
      <c r="B221" s="3"/>
      <c r="C221" s="3"/>
      <c r="D221" s="3"/>
      <c r="E221" s="4"/>
      <c r="F221" s="45"/>
      <c r="G221" s="8" t="s">
        <v>220</v>
      </c>
      <c r="H221" s="46">
        <f>SUM(H219:H220)</f>
        <v>5380453.0794499991</v>
      </c>
      <c r="J221" s="43"/>
      <c r="K221" s="8"/>
    </row>
    <row r="222" spans="1:250" ht="16" customHeight="1">
      <c r="A222" s="4"/>
      <c r="B222" s="3"/>
      <c r="C222" s="3"/>
      <c r="D222" s="3"/>
      <c r="E222" s="5"/>
      <c r="F222" s="7"/>
      <c r="G222" s="3"/>
      <c r="H222" s="3"/>
      <c r="J222" s="43"/>
      <c r="K222" s="43"/>
    </row>
    <row r="223" spans="1:250">
      <c r="A223" s="3"/>
      <c r="B223" s="3"/>
      <c r="C223" s="3"/>
      <c r="D223" s="3"/>
      <c r="E223" s="3"/>
      <c r="F223" s="3"/>
      <c r="G223" s="3"/>
      <c r="H223" s="3"/>
    </row>
    <row r="224" spans="1:250" ht="15" customHeight="1">
      <c r="A224" s="3"/>
      <c r="B224" s="4"/>
      <c r="C224" s="4"/>
      <c r="D224" s="4"/>
      <c r="E224" s="15"/>
      <c r="F224" s="6"/>
      <c r="G224" s="14"/>
      <c r="H224" s="8"/>
      <c r="J224" s="14"/>
      <c r="K224" s="1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</row>
    <row r="225" spans="1:250" ht="15" customHeight="1">
      <c r="A225" s="3"/>
      <c r="B225" s="4"/>
      <c r="C225" s="4"/>
      <c r="D225" s="4"/>
      <c r="E225" s="15"/>
      <c r="F225" s="6"/>
      <c r="G225" s="14"/>
      <c r="H225" s="8"/>
      <c r="J225" s="14"/>
      <c r="K225" s="1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</row>
    <row r="226" spans="1:250">
      <c r="A226" s="3"/>
      <c r="B226" s="3"/>
      <c r="C226" s="3"/>
      <c r="D226" s="3"/>
      <c r="E226" s="3"/>
      <c r="F226" s="3"/>
      <c r="G226" s="3"/>
      <c r="H226" s="3"/>
    </row>
  </sheetData>
  <mergeCells count="7">
    <mergeCell ref="H1:H2"/>
    <mergeCell ref="B1:C2"/>
    <mergeCell ref="A1:A2"/>
    <mergeCell ref="D1:D2"/>
    <mergeCell ref="E1:E2"/>
    <mergeCell ref="F1:F2"/>
    <mergeCell ref="G1:G2"/>
  </mergeCells>
  <pageMargins left="0.25" right="0.25" top="1" bottom="1" header="0.5" footer="0.5"/>
  <pageSetup scale="84" fitToHeight="0" orientation="portrait" r:id="rId1"/>
  <headerFooter alignWithMargins="0">
    <oddHeader xml:space="preserve">&amp;LProject Name
GHC Proj. No: 
Date
&amp;RGrace Hebert Curtis Architects, APAC
Date
DD Probable Cost Estimate Worksheet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6C1FFD92ABE34D8C25E1F75113DE23" ma:contentTypeVersion="1" ma:contentTypeDescription="Create a new document." ma:contentTypeScope="" ma:versionID="f7eeac45b008571c3d02c91818c4045f">
  <xsd:schema xmlns:xsd="http://www.w3.org/2001/XMLSchema" xmlns:xs="http://www.w3.org/2001/XMLSchema" xmlns:p="http://schemas.microsoft.com/office/2006/metadata/properties" xmlns:ns2="ee7b5103-f2c8-4f1b-8370-d3cfa214b2f4" targetNamespace="http://schemas.microsoft.com/office/2006/metadata/properties" ma:root="true" ma:fieldsID="8ad4df73a7e73be4559049ac5a27bced" ns2:_="">
    <xsd:import namespace="ee7b5103-f2c8-4f1b-8370-d3cfa214b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b5103-f2c8-4f1b-8370-d3cfa214b2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62D7BE-D2E8-40B3-B071-888BFBD85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7b5103-f2c8-4f1b-8370-d3cfa214b2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5D10C5-1B3D-41C6-AD1E-1F713BCBA2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B4F918-3E3F-42F2-878D-B60073B664F7}">
  <ds:schemaRefs>
    <ds:schemaRef ds:uri="ee7b5103-f2c8-4f1b-8370-d3cfa214b2f4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Sheet</vt:lpstr>
      <vt:lpstr>Main Building</vt:lpstr>
      <vt:lpstr>'Main Building'!Print_Area</vt:lpstr>
      <vt:lpstr>'Summary Sheet'!Print_Area</vt:lpstr>
    </vt:vector>
  </TitlesOfParts>
  <Manager/>
  <Company>Grace &amp; Hebert Architects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Streva</dc:creator>
  <cp:keywords/>
  <dc:description/>
  <cp:lastModifiedBy>Kennedy Wiedeman</cp:lastModifiedBy>
  <cp:revision/>
  <dcterms:created xsi:type="dcterms:W3CDTF">2009-05-07T20:31:51Z</dcterms:created>
  <dcterms:modified xsi:type="dcterms:W3CDTF">2025-05-29T15:31:42Z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0x010100516C1FFD92ABE34D8C25E1F75113DE23</vt:lpwstr>
  </property>
  <property fmtid="{D5CDD505-2E9C-101B-9397-08002B2CF9AE}" pid="3" name="Order">
    <vt:r8>11900</vt:r8>
  </property>
</Properties>
</file>